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D:\NGHIỆP VỤ DƯỢC\Quy trình mua sắm\2024\Vật tư\12. Kĩ thuật mới\"/>
    </mc:Choice>
  </mc:AlternateContent>
  <xr:revisionPtr revIDLastSave="0" documentId="13_ncr:1_{A9F0FB06-1AE7-48BA-9BDE-054C519F8BC0}" xr6:coauthVersionLast="47" xr6:coauthVersionMax="47" xr10:uidLastSave="{00000000-0000-0000-0000-000000000000}"/>
  <bookViews>
    <workbookView xWindow="-120" yWindow="-120" windowWidth="29040" windowHeight="15840" xr2:uid="{00000000-000D-0000-FFFF-FFFF00000000}"/>
  </bookViews>
  <sheets>
    <sheet name="Mời chào giá" sheetId="1" r:id="rId1"/>
  </sheets>
  <externalReferences>
    <externalReference r:id="rId2"/>
  </externalReferences>
  <definedNames>
    <definedName name="_xlnm._FilterDatabase" localSheetId="0" hidden="1">'Mời chào giá'!$A$5:$X$87</definedName>
    <definedName name="_xlnm.Print_Area" localSheetId="0">'Mời chào giá'!$A$1:$L$128</definedName>
    <definedName name="_xlnm.Print_Titles" localSheetId="0">'Mời chào giá'!$5:$5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86" i="1" l="1"/>
  <c r="B86" i="1"/>
  <c r="U86" i="1" s="1"/>
  <c r="N85" i="1"/>
  <c r="B85" i="1"/>
  <c r="U85" i="1" s="1"/>
  <c r="U84" i="1"/>
  <c r="N84" i="1"/>
  <c r="B84" i="1"/>
  <c r="N83" i="1"/>
  <c r="B83" i="1"/>
  <c r="U83" i="1" s="1"/>
  <c r="N82" i="1"/>
  <c r="B82" i="1"/>
  <c r="U82" i="1" s="1"/>
  <c r="N81" i="1"/>
  <c r="B81" i="1"/>
  <c r="U81" i="1" s="1"/>
  <c r="N80" i="1"/>
  <c r="B80" i="1"/>
  <c r="U80" i="1" s="1"/>
  <c r="N79" i="1"/>
  <c r="B79" i="1"/>
  <c r="U79" i="1" s="1"/>
  <c r="N78" i="1"/>
  <c r="B78" i="1"/>
  <c r="U78" i="1" s="1"/>
  <c r="U77" i="1"/>
  <c r="N77" i="1"/>
  <c r="B77" i="1"/>
  <c r="U76" i="1"/>
  <c r="M76" i="1"/>
  <c r="N76" i="1" s="1"/>
  <c r="B76" i="1"/>
  <c r="U75" i="1"/>
  <c r="N75" i="1"/>
  <c r="B75" i="1"/>
  <c r="N74" i="1"/>
  <c r="B74" i="1"/>
  <c r="U74" i="1" s="1"/>
  <c r="N73" i="1"/>
  <c r="B73" i="1"/>
  <c r="U73" i="1" s="1"/>
  <c r="N72" i="1"/>
  <c r="B72" i="1"/>
  <c r="U72" i="1" s="1"/>
  <c r="N71" i="1"/>
  <c r="B71" i="1"/>
  <c r="U71" i="1" s="1"/>
  <c r="N70" i="1"/>
  <c r="B70" i="1"/>
  <c r="U70" i="1" s="1"/>
  <c r="N69" i="1"/>
  <c r="B69" i="1"/>
  <c r="U69" i="1" s="1"/>
  <c r="U68" i="1"/>
  <c r="N68" i="1"/>
  <c r="B68" i="1"/>
  <c r="U67" i="1"/>
  <c r="N67" i="1"/>
  <c r="B67" i="1"/>
  <c r="N66" i="1"/>
  <c r="B66" i="1"/>
  <c r="U66" i="1" s="1"/>
  <c r="N65" i="1"/>
  <c r="B65" i="1"/>
  <c r="U65" i="1" s="1"/>
  <c r="N64" i="1"/>
  <c r="B64" i="1"/>
  <c r="U64" i="1" s="1"/>
  <c r="N63" i="1"/>
  <c r="B63" i="1"/>
  <c r="U63" i="1" s="1"/>
  <c r="N62" i="1"/>
  <c r="B62" i="1"/>
  <c r="U62" i="1" s="1"/>
  <c r="N61" i="1"/>
  <c r="B61" i="1"/>
  <c r="U61" i="1" s="1"/>
  <c r="U60" i="1"/>
  <c r="N60" i="1"/>
  <c r="B60" i="1"/>
  <c r="U59" i="1"/>
  <c r="N59" i="1"/>
  <c r="B59" i="1"/>
  <c r="N58" i="1"/>
  <c r="B58" i="1"/>
  <c r="U58" i="1" s="1"/>
  <c r="N57" i="1"/>
  <c r="B57" i="1"/>
  <c r="U57" i="1" s="1"/>
  <c r="N56" i="1"/>
  <c r="B56" i="1"/>
  <c r="U56" i="1" s="1"/>
  <c r="N55" i="1"/>
  <c r="B55" i="1"/>
  <c r="U55" i="1" s="1"/>
  <c r="N54" i="1"/>
  <c r="B54" i="1"/>
  <c r="U54" i="1" s="1"/>
  <c r="N53" i="1"/>
  <c r="B53" i="1"/>
  <c r="U53" i="1" s="1"/>
  <c r="U52" i="1"/>
  <c r="N52" i="1"/>
  <c r="B52" i="1"/>
  <c r="U51" i="1"/>
  <c r="N51" i="1"/>
  <c r="B51" i="1"/>
  <c r="N50" i="1"/>
  <c r="B50" i="1"/>
  <c r="U50" i="1" s="1"/>
  <c r="N49" i="1"/>
  <c r="B49" i="1"/>
  <c r="U49" i="1" s="1"/>
  <c r="N48" i="1"/>
  <c r="B48" i="1"/>
  <c r="U48" i="1" s="1"/>
  <c r="N47" i="1"/>
  <c r="B47" i="1"/>
  <c r="U47" i="1" s="1"/>
  <c r="N46" i="1"/>
  <c r="B46" i="1"/>
  <c r="U46" i="1" s="1"/>
  <c r="N45" i="1"/>
  <c r="B45" i="1"/>
  <c r="U45" i="1" s="1"/>
  <c r="U44" i="1"/>
  <c r="N44" i="1"/>
  <c r="B44" i="1"/>
  <c r="U43" i="1"/>
  <c r="N43" i="1"/>
  <c r="B43" i="1"/>
  <c r="N42" i="1"/>
  <c r="B42" i="1"/>
  <c r="U42" i="1" s="1"/>
  <c r="N41" i="1"/>
  <c r="B41" i="1"/>
  <c r="U41" i="1" s="1"/>
  <c r="N40" i="1"/>
  <c r="B40" i="1"/>
  <c r="U40" i="1" s="1"/>
  <c r="N39" i="1"/>
  <c r="B39" i="1"/>
  <c r="U39" i="1" s="1"/>
  <c r="N38" i="1"/>
  <c r="B38" i="1"/>
  <c r="U38" i="1" s="1"/>
  <c r="N37" i="1"/>
  <c r="B37" i="1"/>
  <c r="U37" i="1" s="1"/>
  <c r="U36" i="1"/>
  <c r="N36" i="1"/>
  <c r="B36" i="1"/>
  <c r="U35" i="1"/>
  <c r="N35" i="1"/>
  <c r="B35" i="1"/>
  <c r="N34" i="1"/>
  <c r="B34" i="1"/>
  <c r="U34" i="1" s="1"/>
  <c r="N33" i="1"/>
  <c r="B33" i="1"/>
  <c r="U33" i="1" s="1"/>
  <c r="N32" i="1"/>
  <c r="B32" i="1"/>
  <c r="U32" i="1" s="1"/>
  <c r="N31" i="1"/>
  <c r="B31" i="1"/>
  <c r="U31" i="1" s="1"/>
  <c r="N30" i="1"/>
  <c r="B30" i="1"/>
  <c r="U30" i="1" s="1"/>
  <c r="N29" i="1"/>
  <c r="B29" i="1"/>
  <c r="U29" i="1" s="1"/>
  <c r="U28" i="1"/>
  <c r="N28" i="1"/>
  <c r="B28" i="1"/>
  <c r="U27" i="1"/>
  <c r="N27" i="1"/>
  <c r="B27" i="1"/>
  <c r="N26" i="1"/>
  <c r="B26" i="1"/>
  <c r="U26" i="1" s="1"/>
  <c r="M25" i="1"/>
  <c r="N25" i="1" s="1"/>
  <c r="B25" i="1"/>
  <c r="U25" i="1" s="1"/>
  <c r="M24" i="1"/>
  <c r="N24" i="1" s="1"/>
  <c r="B24" i="1"/>
  <c r="U24" i="1" s="1"/>
  <c r="N23" i="1"/>
  <c r="B23" i="1"/>
  <c r="U23" i="1" s="1"/>
  <c r="N22" i="1"/>
  <c r="B22" i="1"/>
  <c r="U22" i="1" s="1"/>
  <c r="U21" i="1"/>
  <c r="M21" i="1"/>
  <c r="N21" i="1" s="1"/>
  <c r="B21" i="1"/>
  <c r="N20" i="1"/>
  <c r="B20" i="1"/>
  <c r="U20" i="1" s="1"/>
  <c r="N19" i="1"/>
  <c r="B19" i="1"/>
  <c r="U19" i="1" s="1"/>
  <c r="N18" i="1"/>
  <c r="B18" i="1"/>
  <c r="U18" i="1" s="1"/>
  <c r="U17" i="1"/>
  <c r="N17" i="1"/>
  <c r="B17" i="1"/>
  <c r="U16" i="1"/>
  <c r="N16" i="1"/>
  <c r="B16" i="1"/>
  <c r="N15" i="1"/>
  <c r="B15" i="1"/>
  <c r="U15" i="1" s="1"/>
  <c r="N14" i="1"/>
  <c r="B14" i="1"/>
  <c r="U14" i="1" s="1"/>
  <c r="N13" i="1"/>
  <c r="B13" i="1"/>
  <c r="U13" i="1" s="1"/>
  <c r="M12" i="1"/>
  <c r="J12" i="1"/>
  <c r="N12" i="1" s="1"/>
  <c r="B12" i="1"/>
  <c r="U12" i="1" s="1"/>
  <c r="M11" i="1"/>
  <c r="J11" i="1"/>
  <c r="B11" i="1"/>
  <c r="U11" i="1" s="1"/>
  <c r="N10" i="1"/>
  <c r="B10" i="1"/>
  <c r="U10" i="1" s="1"/>
  <c r="N9" i="1"/>
  <c r="B9" i="1"/>
  <c r="U9" i="1" s="1"/>
  <c r="N8" i="1"/>
  <c r="B8" i="1"/>
  <c r="U8" i="1" s="1"/>
  <c r="N7" i="1"/>
  <c r="B7" i="1"/>
  <c r="U7" i="1" s="1"/>
  <c r="N6" i="1"/>
  <c r="B6" i="1"/>
  <c r="U6" i="1" s="1"/>
  <c r="N11" i="1" l="1"/>
  <c r="N87" i="1" s="1"/>
</calcChain>
</file>

<file path=xl/sharedStrings.xml><?xml version="1.0" encoding="utf-8"?>
<sst xmlns="http://schemas.openxmlformats.org/spreadsheetml/2006/main" count="790" uniqueCount="442">
  <si>
    <t>PHỤ LỤC 1</t>
  </si>
  <si>
    <t>DANH MỤC CÁC MẶT HÀNG VẬT TƯ XÉT NGHIỆM, THIẾT BỊ Y TẾ SỬ DỤNG TRONG KỸ THUẬT MỚI, CHUYÊN SÂU 
NĂM 2024 TẠI BỆNH VIỆN HỮU NGHỊ ĐA KHOA NGHỆ AN</t>
  </si>
  <si>
    <t>STT</t>
  </si>
  <si>
    <t>Mã hàng hoá</t>
  </si>
  <si>
    <t>Mã Thông tư số 04/2017/TT-BYT</t>
  </si>
  <si>
    <t>Tên hàng hóa</t>
  </si>
  <si>
    <t>Cấu hình, tính năng kỹ thuật cơ bản theo yêu cầu chuyên môn</t>
  </si>
  <si>
    <t>Quy cách</t>
  </si>
  <si>
    <t>Đơn vị tính</t>
  </si>
  <si>
    <t>Số lượng sử dụng lịch sử 2022-2023</t>
  </si>
  <si>
    <t>Thành tiền sử dụng lịch sử (VNĐ)</t>
  </si>
  <si>
    <t>Cung cấp thiết bị y tế để sử dụng hóa chất, vật tư xét nghiệm</t>
  </si>
  <si>
    <t>Khoa làm</t>
  </si>
  <si>
    <t>Đơn giá dự kiến</t>
  </si>
  <si>
    <t>Thành tiền dự kiến</t>
  </si>
  <si>
    <t>Tên thương mại</t>
  </si>
  <si>
    <t>Model</t>
  </si>
  <si>
    <t>Cơ sở sản xuất - Nước sản xuất</t>
  </si>
  <si>
    <t>STT file gốc ban đầu</t>
  </si>
  <si>
    <t>Nhóm hàng hoá</t>
  </si>
  <si>
    <t>Phân loại</t>
  </si>
  <si>
    <t>Chất chuẩn dùng
cho máy khí máu
điện giải</t>
  </si>
  <si>
    <t>Thành phần ít nhất bao gồm: dung dịch nước đệm chứa đựng chất điện giải, glucose và lactate.</t>
  </si>
  <si>
    <t>≥ 75 mL/Hộp</t>
  </si>
  <si>
    <t>Hộp</t>
  </si>
  <si>
    <t>x</t>
  </si>
  <si>
    <t>Huyết học</t>
  </si>
  <si>
    <t>Chất chuẩn dùng
cho máy khí máu
điện giải/
i-Smart QC</t>
  </si>
  <si>
    <t>i-Smart QC</t>
  </si>
  <si>
    <t>i-Sens/
Hàn
Quốc</t>
  </si>
  <si>
    <t>56Chất chuẩn dùng
cho máy khí máu
điện giải/
i-Smart QC</t>
  </si>
  <si>
    <t>Vật tư xét nghiệm, thiết bị y tế</t>
  </si>
  <si>
    <t>Chứng âm cho xét nghiệm sàng lọc HIV, HCV, HBV dùng cho máy sinh học phân tử</t>
  </si>
  <si>
    <t>Chứng âm cho xét nghiệm sàng lọc HIV, HCV, HBV dùng cho máy sinh học phân tử. Đạt chứng nhận CE hoặc tương đương.</t>
  </si>
  <si>
    <t>≥ 16 mL/Hộp</t>
  </si>
  <si>
    <t>SHPT</t>
  </si>
  <si>
    <t>KIT COBAS 58/68/8800 NHP NEG RMC IVD</t>
  </si>
  <si>
    <t>09051554190</t>
  </si>
  <si>
    <t>Roche Molecular Systems, Inc., USA</t>
  </si>
  <si>
    <t>80Chứng âm cho xét nghiệm sàng lọc HIV, HCV, HBV dùng cho máy sinh học phân tử</t>
  </si>
  <si>
    <t>Dao cắt hớt dưới niêm mạc đầu cách điện</t>
  </si>
  <si>
    <t xml:space="preserve">Chiều dài dao có ít nhất 2 loại: ≤ 1650mm và ≥ 2300mm. Chiều dài lưỡi dao ≤ 3,5mm. Đường kính ngoài đầu sứ cách điện ≥ 1,7mm. Sử dụng được với kênh can thiệp ≥ 2,8mm. Đầu cách điện dính liền điện cực hình đĩa.
</t>
  </si>
  <si>
    <t>Cái</t>
  </si>
  <si>
    <t>Nội tiêu hoá + Thăm dò chức năng</t>
  </si>
  <si>
    <t>Single-use electrosurgical insulated-tip knives – for colon and oesophagus IT Knife nano</t>
  </si>
  <si>
    <t>KD-612U</t>
  </si>
  <si>
    <t>Aomori Olympus Co.,Ltd – Nhật Bản</t>
  </si>
  <si>
    <t>59Dao IT Knife nano</t>
  </si>
  <si>
    <t>Dao kim cắt hớt niêm mạc dùng cho dạ dày</t>
  </si>
  <si>
    <t xml:space="preserve">Chiều dài dao ≤ 1650mm. Chiều dài lưỡi dao ≥ 2,0mm. Sử dụng được với kênh can thiệp ≥ 2,8mm. Đầu dao hình núm đường kính ≤ 0,3mm, có thể kéo dài hoặc thu ngắn lại, chiều cao của núm khi thu ngắn lại ≤ 0,1mm. Có kênh tưới rửa.
</t>
  </si>
  <si>
    <t>Single-use electrosurgical knives with knob-shaped tip and integrated jet function DualKnife J</t>
  </si>
  <si>
    <t>KD-655U</t>
  </si>
  <si>
    <t>58Dao DualKnife J</t>
  </si>
  <si>
    <t>Dao kim cắt hớt niêm mạc dùng cho đại tràng</t>
  </si>
  <si>
    <t xml:space="preserve">Chiều dài dao ≥ 2300mm. Chiều dài lưỡi dao ≤ 1,5mm. Sử dụng được với kênh can thiệp ≥ 2,8mm. Đầu dao hình núm đường kính ≤ 0,3mm, có thể kéo dài hoặc thu ngắn lại, chiều cao của núm khi thu ngắn lại ≤ 0,1mm. Có kênh tưới rửa.
</t>
  </si>
  <si>
    <t>Olympus / Nhật Bản</t>
  </si>
  <si>
    <t>3Nội tiêu hoá, Thăm dò chức năng</t>
  </si>
  <si>
    <t>Đầu côn hút 1 ml</t>
  </si>
  <si>
    <t>Đầu côn có màng lọc, thể tích hút 1 mL. Không chứa: RNAse, DNAse, Pyrogen. Đạt chứng nhận CE hoặc tương đương.</t>
  </si>
  <si>
    <t>Tip CORE TIPS with Filter,1ml</t>
  </si>
  <si>
    <t>04639642001</t>
  </si>
  <si>
    <t>Nolato Treff AG, Switzerland / Hamilton Bonaduz AG, Switzerland</t>
  </si>
  <si>
    <t>89Đầu côn hút 1 ml</t>
  </si>
  <si>
    <t>Đầu côn hút 300ul</t>
  </si>
  <si>
    <t>Đầu côn có màng lọc, thể tích 300µl. Không chứa: RNAse, DNAse, Pyrogen. Đạt chứng nhận CE hoặc tương đương.</t>
  </si>
  <si>
    <t>Tip CORE TIPS with Filter, 300ul</t>
  </si>
  <si>
    <t>07345607001</t>
  </si>
  <si>
    <t>Nolato Treff AG, Switzerland</t>
  </si>
  <si>
    <t>90Đầu côn hút 300ul</t>
  </si>
  <si>
    <t>Đầu dò phát hiện khuếch đại/xoá đoạn</t>
  </si>
  <si>
    <t>Đầu dò phát hiện khuếch đại hoặc xoá đoạn tại các vị trí: vị trí số 2 nhánh 1 trên nhánh dài của nhiễm sắc thể số 1 và bao gồm gen CKS1B; vị trí số 3 vùng 2 trên nhánh ngắn của nhiểm sắc thể số 1 và bao gồm gen CDKN2C.</t>
  </si>
  <si>
    <t>≥ 100 µl/Lọ</t>
  </si>
  <si>
    <t>Lọ</t>
  </si>
  <si>
    <t>XL CDKN2C/CKS1B</t>
  </si>
  <si>
    <t>D-5099-100-OG</t>
  </si>
  <si>
    <t>MetaSystems Probes GmbH/ Đức</t>
  </si>
  <si>
    <t>94Đầu dò phát hiện khuếch đại/mất đoạn</t>
  </si>
  <si>
    <t>Đầu dò phát hiện sự chuyển đoạn/lặp đoạn trên NST 16 và 14</t>
  </si>
  <si>
    <t>Đầu dò phát hiện sườn của điểm đứt gãy tại gen MAF/WWOX tại vị trí 2 vùng 3 trên nhánh dài của nhiễm sắc thể số 16 (16q23); sườn của điểm đứt gãy tại vị trí 3 của vùng 2 trên nhánh dài của nhiễm sắc thể số 14 từ gần đến xa ở khu vực gen IGH.</t>
  </si>
  <si>
    <t>XL t(14;16) IGH/MAF DF</t>
  </si>
  <si>
    <t>D-5112-100-OG</t>
  </si>
  <si>
    <t>100Đầu dò phát hiện sự chuyển đoạn/lặp đoạn</t>
  </si>
  <si>
    <t>Đầu dò phát hiện sự chuyển đoạn/lặp đoạn trên NST 4 và 14</t>
  </si>
  <si>
    <t>Đầu dò phát hiện sườn của điểm đứt gãy tại vị trí 1 vùng 6 trên nhánh ngắn của nhiễm sắc thể số 4 của gen FGFR3; sườn của điểm đứt gãy tại vị trí 3 của vùng 2 trên nhánh dài của nhiễm sắc thể số 14 từ gần đến xa ở khu vực gen IGH.</t>
  </si>
  <si>
    <t>XL t(4;14) FGFR3/IGH DF</t>
  </si>
  <si>
    <t>D-5108-100-OG</t>
  </si>
  <si>
    <t>101Đầu dò phát hiện sự chuyển đoạn/lặp đoạn</t>
  </si>
  <si>
    <t xml:space="preserve">Đầu dò phát hiện xoá đoạn trên NST 13 và 12 </t>
  </si>
  <si>
    <t>Đầu dò phát hiện xoá đoạn 13q (13q14 và 13q34) đồng thời phát hiện số lượng bản sao NST 12.</t>
  </si>
  <si>
    <t>XL DLEU/LAMP/12cen</t>
  </si>
  <si>
    <t>D-5055-100-TC</t>
  </si>
  <si>
    <t>98Đầu dò phát hiện mất đoạn</t>
  </si>
  <si>
    <t>Đầu dò phát hiện xoá đoạn trên NST 13 và 17</t>
  </si>
  <si>
    <t>Đầu dò phát hiện xoá đoạn trên nhiễm sắc thể 13 (13q14) của gen DLEU, nhiễm sắc thể số 17 (17p13) của gen TP53.</t>
  </si>
  <si>
    <t>XL DLEU/TP53</t>
  </si>
  <si>
    <t>D-5067-100-OG</t>
  </si>
  <si>
    <t>99Đầu dò phát hiện mất đoạn</t>
  </si>
  <si>
    <t>Đầu dò phát hiện xoá đoạn trên NST số 20</t>
  </si>
  <si>
    <t>Đầu dò phát hiện xoá đoạn trên nhiễm sắc thể số 20 (20q12).</t>
  </si>
  <si>
    <t>XL 20q12/20 qter plus</t>
  </si>
  <si>
    <t>D-5121-100-OG</t>
  </si>
  <si>
    <t>95Đầu dò phát hiện mất đoạn</t>
  </si>
  <si>
    <t>Đầu dò phát hiện xoá đoạn trên NST số 5</t>
  </si>
  <si>
    <t>Đầu dò phát hiện xoá đoạn trên nhiễm sắc thể số 5 (5q31), (5q33).</t>
  </si>
  <si>
    <t>XL 5q31/5q33</t>
  </si>
  <si>
    <t>D-5042-100-OG</t>
  </si>
  <si>
    <t>96Đầu dò phát hiện mất đoạn</t>
  </si>
  <si>
    <t>Đầu dò phát hiện xoá đoạn trên NST số 7</t>
  </si>
  <si>
    <t>Đầu dò phát hiện xoá đoạn trên nhiễm sắc thể số 7 (7q22), (7q36).</t>
  </si>
  <si>
    <t>XL 7q22/7q36</t>
  </si>
  <si>
    <t>D-5043-100-TC</t>
  </si>
  <si>
    <t>97Đầu dò phát hiện mất đoạn</t>
  </si>
  <si>
    <t>Đĩa chất thải</t>
  </si>
  <si>
    <t>Đĩa chất thải lỏng 24 vị trí cho xét nghiệm định tính và định lượng DNA. Đạt chứng nhận CE hoặc tương đương.</t>
  </si>
  <si>
    <t>cobas omni Liquid Waste Plate 24</t>
  </si>
  <si>
    <t>08413983001</t>
  </si>
  <si>
    <t>Greiner Bio-One GmbH, Austria</t>
  </si>
  <si>
    <t>88Nước rửa đĩa</t>
  </si>
  <si>
    <t>Đĩa đáy phẳng 96 giếng</t>
  </si>
  <si>
    <t>Đĩa đáy phẳng 96 giếng dùng trong xét nghiệm sàng lọc sơ sinh.</t>
  </si>
  <si>
    <t>Hóa sinh</t>
  </si>
  <si>
    <t>Flat - Shape bottom plate</t>
  </si>
  <si>
    <t>MPC008</t>
  </si>
  <si>
    <t>Suzhou Cellpro sản xuất cho Medmay/ Trung Quốc</t>
  </si>
  <si>
    <t>Đĩa đáy U 96 giếng</t>
  </si>
  <si>
    <t>Đĩa đáy u 96 giếng dùng trong xét nghiệm sàng lọc sơ sinh.</t>
  </si>
  <si>
    <t>U - Shape bottom plate</t>
  </si>
  <si>
    <t>MPC006</t>
  </si>
  <si>
    <t xml:space="preserve">Đĩa khuyếch đại 24 vị trí </t>
  </si>
  <si>
    <t>Đĩa khuyếch đại 24 vị trí cho xét nghiệm định tính và định lượng DNA. Đạt chứng nhận CE hoặc tương đương.</t>
  </si>
  <si>
    <t>cobas omni Amplification Plate 24</t>
  </si>
  <si>
    <t>08499853001</t>
  </si>
  <si>
    <t xml:space="preserve">87Đĩa khuyếch đại 24 vị trí </t>
  </si>
  <si>
    <t xml:space="preserve">Đĩa xử lý 24 vị trí </t>
  </si>
  <si>
    <t>Đĩa xử lý 24 vị trí cho xét nghiệm định tính và định lượng DNA. Đạt chứng nhận CE hoặc tương đương.</t>
  </si>
  <si>
    <t>cobas omni Processing Plate 24</t>
  </si>
  <si>
    <t>08413975001</t>
  </si>
  <si>
    <t xml:space="preserve">86Đĩa xử lý 24 vị trí </t>
  </si>
  <si>
    <t>Giấy thấm máu gót chân cho sàng lọc sơ sinh</t>
  </si>
  <si>
    <t>Giấy thấm máu gót chân em bé khi thực hiện xét nghiệm sàng lọc sơ sinh.</t>
  </si>
  <si>
    <t>Tờ</t>
  </si>
  <si>
    <t>Thẻ lưu mẫu 903-903 Filter Paper</t>
  </si>
  <si>
    <t>EBF (Eastern Bussiness Forms/ Inc)/ Mỹ</t>
  </si>
  <si>
    <t xml:space="preserve">Hóa chất đo các thông số khí máu điện giải
</t>
  </si>
  <si>
    <r>
      <t>Thực hiện xét nghiệm đo được ít nhất các thông số: pH, pCO2, pO2, Na</t>
    </r>
    <r>
      <rPr>
        <vertAlign val="superscript"/>
        <sz val="13"/>
        <color theme="1"/>
        <rFont val="Times New Roman"/>
        <family val="1"/>
      </rPr>
      <t>+</t>
    </r>
    <r>
      <rPr>
        <sz val="13"/>
        <color theme="1"/>
        <rFont val="Times New Roman"/>
        <family val="1"/>
      </rPr>
      <t>, K</t>
    </r>
    <r>
      <rPr>
        <vertAlign val="superscript"/>
        <sz val="13"/>
        <color theme="1"/>
        <rFont val="Times New Roman"/>
        <family val="1"/>
      </rPr>
      <t>+</t>
    </r>
    <r>
      <rPr>
        <sz val="13"/>
        <color theme="1"/>
        <rFont val="Times New Roman"/>
        <family val="1"/>
      </rPr>
      <t>, Ca</t>
    </r>
    <r>
      <rPr>
        <vertAlign val="superscript"/>
        <sz val="13"/>
        <color theme="1"/>
        <rFont val="Times New Roman"/>
        <family val="1"/>
      </rPr>
      <t>2+</t>
    </r>
    <r>
      <rPr>
        <sz val="13"/>
        <color theme="1"/>
        <rFont val="Times New Roman"/>
        <family val="1"/>
      </rPr>
      <t>, Cl</t>
    </r>
    <r>
      <rPr>
        <vertAlign val="superscript"/>
        <sz val="13"/>
        <color theme="1"/>
        <rFont val="Times New Roman"/>
        <family val="1"/>
      </rPr>
      <t>–</t>
    </r>
    <r>
      <rPr>
        <sz val="13"/>
        <color theme="1"/>
        <rFont val="Times New Roman"/>
        <family val="1"/>
      </rPr>
      <t xml:space="preserve">, hematocrit, glucose, lactate. Thành phần ít nhất bao gồm: thẻ vi cảm biến và chất chuẩn 3 mức.
</t>
    </r>
  </si>
  <si>
    <t>≥ 200 test/Hộp</t>
  </si>
  <si>
    <t>Cartridge đo các
thông số khí máu
điện giải/
Carepak 110
(200T)</t>
  </si>
  <si>
    <t>Carepak 110 Cartridge
(200T)</t>
  </si>
  <si>
    <t xml:space="preserve">54Hóa chất đo các
thông số khí máu
điện giải
</t>
  </si>
  <si>
    <t xml:space="preserve">Hóa chất đo các
thông số khí máu
điện giải
</t>
  </si>
  <si>
    <r>
      <t>Thực hiện xét nghiệm đo được ít nhất các thông số: pH, pCO2, pO2, Na</t>
    </r>
    <r>
      <rPr>
        <vertAlign val="superscript"/>
        <sz val="13"/>
        <color theme="1"/>
        <rFont val="Times New Roman"/>
        <family val="1"/>
      </rPr>
      <t>+</t>
    </r>
    <r>
      <rPr>
        <sz val="13"/>
        <color theme="1"/>
        <rFont val="Times New Roman"/>
        <family val="1"/>
      </rPr>
      <t>, K</t>
    </r>
    <r>
      <rPr>
        <vertAlign val="superscript"/>
        <sz val="13"/>
        <color theme="1"/>
        <rFont val="Times New Roman"/>
        <family val="1"/>
      </rPr>
      <t>+</t>
    </r>
    <r>
      <rPr>
        <sz val="13"/>
        <color theme="1"/>
        <rFont val="Times New Roman"/>
        <family val="1"/>
      </rPr>
      <t>, Ca</t>
    </r>
    <r>
      <rPr>
        <vertAlign val="superscript"/>
        <sz val="13"/>
        <color theme="1"/>
        <rFont val="Times New Roman"/>
        <family val="1"/>
      </rPr>
      <t>2+</t>
    </r>
    <r>
      <rPr>
        <sz val="13"/>
        <color theme="1"/>
        <rFont val="Times New Roman"/>
        <family val="1"/>
      </rPr>
      <t>, Cl</t>
    </r>
    <r>
      <rPr>
        <vertAlign val="superscript"/>
        <sz val="13"/>
        <color theme="1"/>
        <rFont val="Times New Roman"/>
        <family val="1"/>
      </rPr>
      <t>–</t>
    </r>
    <r>
      <rPr>
        <sz val="13"/>
        <color theme="1"/>
        <rFont val="Times New Roman"/>
        <family val="1"/>
      </rPr>
      <t xml:space="preserve">, hematocrit, glucose, lactate. Thành phần ít nhất bao gồm: thẻ vi cảm biến và chất chuẩn 3 mức.
</t>
    </r>
  </si>
  <si>
    <t>≥ 300 test/Hộp</t>
  </si>
  <si>
    <t>Cartridge đo các
thông số khí máu
điện giải/
Carepak 110
(300T)</t>
  </si>
  <si>
    <t>Carepak 110 Cartridge
(300T)</t>
  </si>
  <si>
    <t xml:space="preserve">55Hóa chất đo các
thông số khí máu
điện giải
</t>
  </si>
  <si>
    <t>Hóa chất kiểm chứng mức âm</t>
  </si>
  <si>
    <t>Hóa chất kiểm chứng mức âm trên hệ thống xét nghiệm miễn dịch gắn enzyme.</t>
  </si>
  <si>
    <t>Test</t>
  </si>
  <si>
    <t>Alegria Negative Control</t>
  </si>
  <si>
    <t>ORG 311</t>
  </si>
  <si>
    <t>ORGENTEC Diagnostika GmbH, Đức</t>
  </si>
  <si>
    <t>Hóa chất kiểm chứng mức dương</t>
  </si>
  <si>
    <t>Hóa chất kiểm chứng mức dương trên hệ thống xét nghiệm miễn dịch gắn enzyme.</t>
  </si>
  <si>
    <t>Alegria Positive Control</t>
  </si>
  <si>
    <t>ORG 310</t>
  </si>
  <si>
    <t>Hóa chất kiểm tra chất lượng mẫu</t>
  </si>
  <si>
    <t>Hóa chất xét nghiệm bán định lượng mức độ nhiễm mỡ/độ đục, vàng da và vỡ hồng cầu trong huyết thanh và huyết tương người.</t>
  </si>
  <si>
    <t>≥ 768 mL/Hộp</t>
  </si>
  <si>
    <t>LIH</t>
  </si>
  <si>
    <t>OSR62166</t>
  </si>
  <si>
    <t>Beckman Coulter Ireland Inc., Ai-len sản xuất cho Beckman Coulter, Inc., Mỹ</t>
  </si>
  <si>
    <t>Hóa chất kiểm tra chất lượng xét nghiệm định tính kháng thể IgM kháng HBcAg</t>
  </si>
  <si>
    <t xml:space="preserve">Hóa chất kiểm tra chất lượng xét nghiệm định tính kháng thể IgM kháng HBcAg sử dụng trên máy xét nghiệm miễn dịch điện hoá phát quang.
</t>
  </si>
  <si>
    <t>Vi sinh</t>
  </si>
  <si>
    <t>11876333122 PreciControl Anti-HBc IgM</t>
  </si>
  <si>
    <t>11876333122</t>
  </si>
  <si>
    <t>Roche Diagnostics GmbH, Germany</t>
  </si>
  <si>
    <t>67Hóa chất kiểm tra chất lượng xét nghiệm định tính kháng thể IgM kháng HBcAg</t>
  </si>
  <si>
    <t>Hóa chất kiểm tra dương tính xét nghiệm định tính và định lượng RNA HIV-1, định lượng DNA HBV, định tính và định lượng RNA HCV</t>
  </si>
  <si>
    <t>Hóa chất kiểm soát dương tính xét nghiệm định tính và định lượng RNA HIV-1; định tính và định lượng DNA HBV; định tính và định lượng RNA HCV.</t>
  </si>
  <si>
    <r>
      <t xml:space="preserve">≥ 8 xét nghiệm
</t>
    </r>
    <r>
      <rPr>
        <sz val="13"/>
        <color rgb="FFFF0000"/>
        <rFont val="Times New Roman"/>
        <family val="1"/>
      </rPr>
      <t/>
    </r>
  </si>
  <si>
    <t>Hộp</t>
  </si>
  <si>
    <t>KIT COBAS 58/68/8800 HBV/HCV/HIV RMC IVD</t>
  </si>
  <si>
    <t>09040773190</t>
  </si>
  <si>
    <t>81Hóa chất kiểm tra dương tính xét nghiệm định tính và định lượng RNA HIV-1, định lượng DNA HBV, định tính và định lượng RNA HCV</t>
  </si>
  <si>
    <t>Hóa chất nhuộm huỳnh quang</t>
  </si>
  <si>
    <t>Hóa chất nhuộm huỳnh quang, nhuộm được các rãnh nhỏ của DNA sợi kép.</t>
  </si>
  <si>
    <t>≥ 500 µl/Lọ</t>
  </si>
  <si>
    <t>DAPI/ Antifade</t>
  </si>
  <si>
    <t>D-0902-500-DA</t>
  </si>
  <si>
    <t>93Hóa chất nhuộm huỳnh quang</t>
  </si>
  <si>
    <t xml:space="preserve">Hóa chất sàng lọc phôi tiền làm tổ </t>
  </si>
  <si>
    <t>≥ 96 test/Hộp</t>
  </si>
  <si>
    <t xml:space="preserve">EmbryoMap Kit (24 samples/run) </t>
  </si>
  <si>
    <t>Vitrolife - Thụy Điển</t>
  </si>
  <si>
    <t xml:space="preserve">92Hóa chất sàng lọc phôi tiền làm tổ </t>
  </si>
  <si>
    <t>Hóa chất sàng lọc sơ sinh 17-OHP</t>
  </si>
  <si>
    <t>Hóa chất xét nghiệm định lượng 17-OHP trên hệ thống máy xét nghiệm sàng lọc sơ sinh tự động.</t>
  </si>
  <si>
    <t>ELIZEN Neonatal 17 OH-P Screening</t>
  </si>
  <si>
    <t>E-GQ-192C</t>
  </si>
  <si>
    <t>Zentech S.A/ Bỉ</t>
  </si>
  <si>
    <t>Hóa chất sàng lọc sơ sinh Biotinidase</t>
  </si>
  <si>
    <t>Hóa chất xét nghiệm định lượng Biotinidase trên hệ thống máy xét nghiệm sàng lọc sơ sinh tự động.</t>
  </si>
  <si>
    <t>Neonatal Biotinidase Screening Assay</t>
  </si>
  <si>
    <t>E-KH-480</t>
  </si>
  <si>
    <t>Hóa chất sàng lọc sơ sinh G6PD</t>
  </si>
  <si>
    <t>Hóa chất xét nghiệm định lượng G6PD trên hệ thống máy xét nghiệm sàng lọc sơ sinh tự động.</t>
  </si>
  <si>
    <t>Neonatal G-6-PD Screening Assay</t>
  </si>
  <si>
    <t>E-IX-480S</t>
  </si>
  <si>
    <t>Hóa chất sàng lọc sơ sinh Galactose</t>
  </si>
  <si>
    <t>Hóa chất xét nghiệm định lượng Galactose trên hệ thống máy xét nghiệm sàng lọc sơ sinh tự động.</t>
  </si>
  <si>
    <t>Neonatal Total Galactose Screening Assay</t>
  </si>
  <si>
    <t>E-IZ-288C</t>
  </si>
  <si>
    <t>Hóa chất sàng lọc sơ sinh IRT</t>
  </si>
  <si>
    <t>Hóa chất xét nghiệm định lượng IRT trên hệ thống máy xét nghiệm sàng lọc sơ sinh tự động.</t>
  </si>
  <si>
    <t>Neonatal IRT Screening ELISA</t>
  </si>
  <si>
    <t>E-KR-192C</t>
  </si>
  <si>
    <t>Hóa chất sàng lọc sơ sinh PKU</t>
  </si>
  <si>
    <t>Hóa chất xét nghiệm định lượng Phenylalanin trên hệ thống máy xét nghiệm sàng lọc sơ sinh tự động.</t>
  </si>
  <si>
    <t>Neonatal PKU Screening Assay</t>
  </si>
  <si>
    <t>E-IW-288C</t>
  </si>
  <si>
    <t>Hóa chất sàng lọc sơ sinh TSH</t>
  </si>
  <si>
    <t>Hóa chất xét nghiệm định lượng TSH trên hệ thống máy xét nghiệm sàng lọc sơ sinh tự động.</t>
  </si>
  <si>
    <t>Neonatal TSH Screening ELISA</t>
  </si>
  <si>
    <t>E-GP-192C</t>
  </si>
  <si>
    <t>Hóa chất tiền xử lý mẫu</t>
  </si>
  <si>
    <t>Hóa chất giúp làm rõ các tế bào mô đã được cố định.</t>
  </si>
  <si>
    <t>Bộ</t>
  </si>
  <si>
    <t>TissueFISH Pretreatment Kit</t>
  </si>
  <si>
    <t>D-0905-025-TF</t>
  </si>
  <si>
    <t>102Hóa chất tiền xử lý mẫu</t>
  </si>
  <si>
    <t>Hóa chất xét nghiệm AMA-M2</t>
  </si>
  <si>
    <t>Hóa chất định lượng kháng thể kháng kháng nguyên ty lạp thể (AMA-M2) trong huyết thanh hoặc huyết tương người, bằng phương pháp phản ứng miễn dịch gắn enzyme gián tiếp.</t>
  </si>
  <si>
    <t>AMA-M2</t>
  </si>
  <si>
    <t>ORG 216-24</t>
  </si>
  <si>
    <t>Hoá chất xét nghiệm Anti Hbe</t>
  </si>
  <si>
    <t xml:space="preserve">Hóa chất xét nghiệm Anti Hbe sử dụng trên máy xét nghiệm miễn dịch điện hóa phát quang. Độ lặp lại CV ≤ 4,1%. Độ chính xác trung gian CV ≤ 6,6%.
</t>
  </si>
  <si>
    <t>≥ 100 test/Hộp</t>
  </si>
  <si>
    <t>11820613122 Elecsys Anti-HBe</t>
  </si>
  <si>
    <t>11820613122</t>
  </si>
  <si>
    <t>69Hoá chất xét nghiệm Anti Hbe</t>
  </si>
  <si>
    <t>Hóa chất xét nghiệm Anti-beta-2-Glycoprotein I IgG</t>
  </si>
  <si>
    <t>Hóa chất định lượng kháng thể IgG kháng beta-2-Glycoprotein I trong huyết thanh hoặc huyết tương người, bằng phương pháp phản ứng miễn dịch gắn enzyme gián tiếp.</t>
  </si>
  <si>
    <t>Anti-beta-2-Glycoprotein I IgG</t>
  </si>
  <si>
    <t>ORG 221G-24</t>
  </si>
  <si>
    <t>Hóa chất xét nghiệm Anti-beta-2-Glycoprotein I IgM</t>
  </si>
  <si>
    <t>Hóa chất định lượng kháng thể IgM kháng beta-2-Glycoprotein I trong huyết thanh hoặc huyết tương người, bằng phương pháp phản ứng miễn dịch gắn enzyme gián tiếp.</t>
  </si>
  <si>
    <t>Anti-beta-2-Glycoprotein I IgM</t>
  </si>
  <si>
    <t>ORG 221M-24</t>
  </si>
  <si>
    <t>Hóa chất xét nghiệm Anti-C1q</t>
  </si>
  <si>
    <t>Hóa chất định lượng kháng thể kháng C1q trong huyết thanh hoặc huyết tương người, bằng phương pháp phản ứng miễn dịch gắn enzyme gián tiếp.</t>
  </si>
  <si>
    <t>Anti-C1q</t>
  </si>
  <si>
    <t>ORG 249-24</t>
  </si>
  <si>
    <t>Hóa chất xét nghiệm Anti-Cardiolipin IgG</t>
  </si>
  <si>
    <t>Hóa chất định lượng kháng thể IgG kháng Carlodipin trong huyết thanh hoặc huyết tương người, bằng phương pháp phản ứng miễn dịch gắn enzyme gián tiếp.</t>
  </si>
  <si>
    <t>Anti-Cardiolipin IgG</t>
  </si>
  <si>
    <t>ORG 215G-24</t>
  </si>
  <si>
    <t>Hóa chất xét nghiệm Anti-Cardiolipin IgM</t>
  </si>
  <si>
    <t>Hóa chất định lượng kháng thể IgM kháng Carlodipin trong huyết thanh hoặc huyết tương người, bằng phương pháp phản ứng miễn dịch gắn enzyme gián tiếp.</t>
  </si>
  <si>
    <t>Anti-Cardiolipin IgM</t>
  </si>
  <si>
    <t>ORG 215M-24</t>
  </si>
  <si>
    <t>Hóa chất xét nghiệm Anti-Histone</t>
  </si>
  <si>
    <t>Hóa chất định lượng kháng thể kháng Histone trong huyết thanh hoặc huyết tương người, bằng phương pháp phản ứng miễn dịch gắn enzyme gián tiếp.</t>
  </si>
  <si>
    <t>Anti-Histone</t>
  </si>
  <si>
    <t>ORG 207-24</t>
  </si>
  <si>
    <t>Hóa chất xét nghiệm Anti-Jo-1</t>
  </si>
  <si>
    <t>Hóa chất định lượng kháng thể kháng Jo-1 trong huyết thanh hoặc huyết tương người, bằng phương pháp phản ứng miễn dịch gắn enzyme gián tiếp.</t>
  </si>
  <si>
    <t>Anti-Jo-1</t>
  </si>
  <si>
    <t>ORG 213-24</t>
  </si>
  <si>
    <t>Hóa chất xét nghiệm Anti-LC1</t>
  </si>
  <si>
    <t>Hóa chất định lượng kháng thể kháng protein tế bào chất của gan tuýp 1 (LC1) trong huyết thanh hoặc huyết tương người, bằng phương pháp phản ứng miễn dịch gắn enzyme gián tiếp.</t>
  </si>
  <si>
    <t>Anti-LC1</t>
  </si>
  <si>
    <t>ORG 258</t>
  </si>
  <si>
    <t>Hóa chất xét nghiệm Anti-LKM-1</t>
  </si>
  <si>
    <t>Hóa chất định lượng kháng thể IgG kháng microsome gan-thận tuýp 1 (LKM-1) trong huyết thanh hoặc huyết tương người, bằng phương pháp phản ứng miễn dịch gắn enzyme gián tiếp.</t>
  </si>
  <si>
    <t>Anti-LKM-1</t>
  </si>
  <si>
    <t>ORG 253</t>
  </si>
  <si>
    <t>Hóa chất xét nghiệm Anti-MPO</t>
  </si>
  <si>
    <t>Hóa chất định lượng kháng thể IgG kháng myeloperoxidase (MPO) trong huyết thanh hoặc huyết tương người, bằng phương pháp phản ứng miễn dịch gắn enzyme gián tiếp.</t>
  </si>
  <si>
    <t>Anti-MPO</t>
  </si>
  <si>
    <t>ORG 219-24</t>
  </si>
  <si>
    <t>Hóa chất xét nghiệm Anti-Phospholipid IgG</t>
  </si>
  <si>
    <t>Hóa chất định lượng kháng thể IgG kháng phospholipid trong huyết thanh hoặc huyết tương người, bằng phương pháp phản ứng miễn dịch gắn enzyme gián tiếp.</t>
  </si>
  <si>
    <t>Anti-Phospholipid Screen IgG</t>
  </si>
  <si>
    <t>ORG 229G-24</t>
  </si>
  <si>
    <t>Hóa chất xét nghiệm Anti-Phospholipid IgM</t>
  </si>
  <si>
    <t>Hóa chất định lượng kháng thể IgM kháng phospholipid trong huyết thanh hoặc huyết tương người, bằng phương pháp phản ứng miễn dịch gắn enzyme gián tiếp.</t>
  </si>
  <si>
    <t>Anti-Phospholipid Screen IgM</t>
  </si>
  <si>
    <t>ORG 229M-24</t>
  </si>
  <si>
    <t>Hóa chất xét nghiệm Anti-PR3</t>
  </si>
  <si>
    <t>Hóa chất định lượng kháng thể IgG kháng proteinase 3 (PR3) trong huyết thanh hoặc huyết tương người, bằng phương pháp phản ứng miễn dịch gắn enzyme gián tiếp.</t>
  </si>
  <si>
    <t>Anti-PR3</t>
  </si>
  <si>
    <t>ORG 218-24</t>
  </si>
  <si>
    <t>Hóa chất xét nghiệm Anti-RNP-70</t>
  </si>
  <si>
    <t>Hóa chất định lượng kháng thể kháng RNP-70 trong huyết thanh hoặc huyết tương người, bằng phương pháp phản ứng miễn dịch gắn enzyme gián tiếp.</t>
  </si>
  <si>
    <t>Anti-RNP-70</t>
  </si>
  <si>
    <t>ORG 232-24</t>
  </si>
  <si>
    <t>Hóa chất xét nghiệm Anti-Scl-70</t>
  </si>
  <si>
    <t>Hóa chất định lượng kháng thể kháng Scl-70 trong huyết thanh hoặc huyết tương người, bằng phương pháp phản ứng miễn dịch gắn enzyme gián tiếp.</t>
  </si>
  <si>
    <t>Anti-Scl-70</t>
  </si>
  <si>
    <t>ORG 212-24</t>
  </si>
  <si>
    <t>Hóa chất xét nghiệm Anti-Sm</t>
  </si>
  <si>
    <t>Hóa chất định lượng kháng thể kháng Sm trong huyết thanh hoặc huyết tương người, bằng phương pháp phản ứng miễn dịch gắn enzyme gián tiếp.</t>
  </si>
  <si>
    <t>Anti-Sm</t>
  </si>
  <si>
    <t>ORG 210-24</t>
  </si>
  <si>
    <t>Hóa chất xét nghiệm Anti-SS-A</t>
  </si>
  <si>
    <t>Hóa chất định lượng kháng thể kháng SS-A trong huyết thanh hoặc huyết tương người, bằng phương pháp phản ứng miễn dịch gắn enzyme gián tiếp.</t>
  </si>
  <si>
    <t>Anti-SS-A</t>
  </si>
  <si>
    <t>ORG 208-24</t>
  </si>
  <si>
    <t>Hóa chất xét nghiệm Anti-SS-B</t>
  </si>
  <si>
    <t>Hóa chất định lượng kháng thể kháng SS-B trong huyết thanh hoặc huyết tương người, bằng phương pháp phản ứng miễn dịch gắn enzyme gián tiếp.</t>
  </si>
  <si>
    <t>Anti-SS-B</t>
  </si>
  <si>
    <t>ORG 209-24</t>
  </si>
  <si>
    <t xml:space="preserve">Hóa chất xét nghiệm chỉ số lipid huyết, tán huyết và vàng da </t>
  </si>
  <si>
    <t>Hóa chất xét nghiệm bán định lượng chỉ số lipid huyết, chỉ số tán huyết và chỉ số vàng da trong huyết thanh và huyết tương người trên hệ thống máy sinh hóa tự động.</t>
  </si>
  <si>
    <t>≥ 2750 test/Hộp</t>
  </si>
  <si>
    <t>04489365190 Serum index gen.2</t>
  </si>
  <si>
    <t>04489365190</t>
  </si>
  <si>
    <t>Hoá chất xét nghiệm định lượng HBsAb</t>
  </si>
  <si>
    <t xml:space="preserve">Hóa chất xét nghiệm định lượng HBsAb sử dụng trên máy xét nghiệm miễn dịch điện hóa phát quang. Giá trị dải đo ít nhất đạt được khoảng: 200-1000IU/L. Độ lặp lại CV ≤ 6,2%. Độ chính xác trung gian CV ≤ 8,3%.
</t>
  </si>
  <si>
    <t>08498598190 Elecsys Anti-HBs II</t>
  </si>
  <si>
    <t>08498598190</t>
  </si>
  <si>
    <t>65Hoá chất xét nghiệm định lượng HBsAb</t>
  </si>
  <si>
    <t>Hoá chất xét nghiệm định tính kháng thể IgG và IgM kháng HBcAg</t>
  </si>
  <si>
    <t xml:space="preserve">Hoá chất xét nghiệm định tính kháng thể IgG và IgM kháng HBcAg sử dụng trên máy xét nghiệm miễn dịch điện hóa phát quang. Độ lặp lại CV ≤ 3,1%. Độ chính xác trung gian CV ≤ 4,8%.
</t>
  </si>
  <si>
    <t>07374160190 Elecsys Anti-HBc II_100</t>
  </si>
  <si>
    <t>07374160190</t>
  </si>
  <si>
    <t>66Hoá chất xét nghiệm định tính kháng thể IgG và IgM kháng HBcAg</t>
  </si>
  <si>
    <t>Hoá chất xét nghiệm HBeAg</t>
  </si>
  <si>
    <t xml:space="preserve">Hóa chất xét nghiệm HBeAg sử dụng trên máy xét nghiệm miễn dịch điện hóa phát quang. Độ lặp lại CV ≤ 6,6%. Độ chính xác trung gian CV ≤ 11%.
</t>
  </si>
  <si>
    <t>11820583122 Elecsys HBeAg</t>
  </si>
  <si>
    <t>11820583122</t>
  </si>
  <si>
    <t>68Hoá chất xét nghiệm HBeAg</t>
  </si>
  <si>
    <t>Kẹp cầm máu nhiệt dạ dày</t>
  </si>
  <si>
    <t xml:space="preserve">Chiều rộng mở ≥ 5mm. Chiều dài làm việc ≤ 1650mm. Sử dụng được với kênh can thiệp ≥ 2,8mm. Có tính năng xoay được.
</t>
  </si>
  <si>
    <t>Single-use electrosurgical haemostatic forceps</t>
  </si>
  <si>
    <t>FD-410LR</t>
  </si>
  <si>
    <t>61Kẹp cầm máu nhiệt dạ dày</t>
  </si>
  <si>
    <t>Kẹp cầm máu nhiệt đại tràng</t>
  </si>
  <si>
    <t xml:space="preserve">Chiều rộng mở ≥ 4mm. Chiều dài làm việc ≥ 2300mm. Sử dụng được với kênh can thiệp ≥ 3,2mm. Có tính năng xoay được.
</t>
  </si>
  <si>
    <t>FD-411UR</t>
  </si>
  <si>
    <t>60Kẹp cầm máu nhiệt đại tràng</t>
  </si>
  <si>
    <t>N03.02.030</t>
  </si>
  <si>
    <t>Kim chích máu</t>
  </si>
  <si>
    <t>Kim chích máu. Ít nhất có kích cỡ đầu kim: 21G hoặc 28G.</t>
  </si>
  <si>
    <t>Safety lancets</t>
  </si>
  <si>
    <t>HSSL21</t>
  </si>
  <si>
    <t>Henso Medical, Trung Quốc</t>
  </si>
  <si>
    <t xml:space="preserve">Kim đốt sóng  cao tần chùm 3 kim đốt
</t>
  </si>
  <si>
    <t>Cấu hình ít nhất gồm: chùm 03 kim đốt sóng cao tần có thể tách rời, bộ dây dẫn nước làm mát đầu kim và bản cực trung tính gắn liền cáp nối. Kim đốt có loại có kích thước: 15G, 17G. Chiều dài làm việc có loại có kích thước ≤ 200mm. Chiều dài đầu hoạt động (đầu phát nhiệt): ≥ 20mm và ≤ 50mm.</t>
  </si>
  <si>
    <t>X-quang</t>
  </si>
  <si>
    <t>Kim chùm đốt sóng cao tần Octopus RF Electrode</t>
  </si>
  <si>
    <t xml:space="preserve">17-15P20/
17-15P30/
17-15P20/
17-15P30/
17-20P20/
17-20P30/
17-20P40/
17-20P50/
15-15P30/
15-20P30
15-20P40
15-20P50
</t>
  </si>
  <si>
    <t>STARmed/Hàn Quốc</t>
  </si>
  <si>
    <t xml:space="preserve">72Kim đốt sóng  cao tần chùm 3 kim đốt
</t>
  </si>
  <si>
    <t>Kim đốt sóng cao tần đầu đốt cố định</t>
  </si>
  <si>
    <t>Cấu hình ít nhất gồm: kim đốt sóng cao tần, bộ dây dẫn nước làm mát đầu kim và bản cực trung tính gắn liền cáp nối. Kim đốt có loại có kích thước: 15G, 16G, 17G, 18G, 19G. Chiều dài làm việc ≥ 70mm và ≤ 350mm. Chiều dài đầu hoạt động (đầu phát nhiệt): có loại có chiều dài 4mm, 5mm, 7mm, 10mm, 15mm, 20mm, 25mm, 30mm.</t>
  </si>
  <si>
    <t>Kim đốt sóng cao tần đầu đốt cố định star RF Electrode_Fixed</t>
  </si>
  <si>
    <t xml:space="preserve">19-07s04F/
19-07s05F/
18-07s05F/
18-07s07F/
18-07s10F/
17-20s20F/
17-20s25F/
17-20s30F/
17-20s40F/
17-35s10F/
17-35s20F/
16-30s05F/
16-30s10F/
16-30s15F/
16-30s20F/
15-20s25F/
15-20s30F/
</t>
  </si>
  <si>
    <t>70Kim đốt sóng cao tần đầu đốt cố định</t>
  </si>
  <si>
    <t>Kim đốt sóng cao tần thay đổi chiều dài đầu hoạt động</t>
  </si>
  <si>
    <t>Cấu hình ít nhất gồm: kim đốt sóng cao tần, bộ dây dẫn nước làm mát đầu kim và bản cực trung tính gắn liền cáp nối. Kim đốt có loại có kích thước: 15G, 16G, 17G, 18G. Chiều dài làm việc ≥ 70mm và ≤ 350mm. Chiều dài đầu hoạt động (đầu phát nhiệt): có loại kim điều chỉnh được trong khoảng từ 5mm đến 30mm, có loại kim điều chỉnh được trong khoảng từ 15mm đến 40mm.</t>
  </si>
  <si>
    <t>Kim đốt sóng cao tần thay đổi chiều dài đầu hoạt động VIVA RF Electrode</t>
  </si>
  <si>
    <t xml:space="preserve">18-07V05-30X/
18-10V05-30X/
17-20V05-30X/
17-20V15-40X/
17-15V05-30X/
17-15V15-40X/
17-35V05-30X/
17-30V15-40X/
16-25V05-30X_V2/ 
16-25V15-40X_V2/
16-35V05-30X_V2/ 
16-35V15-40X_V2/
15-20V05-30X/
15-20V15-40X
</t>
  </si>
  <si>
    <t>71Kim đốt sóng cao tần thay đổi chiều dài đầu hoạt động</t>
  </si>
  <si>
    <t>Mạch máu nhân tạo loại thẳng đường kính lớn</t>
  </si>
  <si>
    <t>Mạch máu nhân tạo thằng. Chất liệu: polyester. Tẩm chất chống thấm. Chiều dài ≥ 25cm. Đường kính ≥ 22mm và ≤ 30mm.</t>
  </si>
  <si>
    <t>Phẫu thuật tim mạch, lồng ngực</t>
  </si>
  <si>
    <t>1106635     022-0261;022-0281</t>
  </si>
  <si>
    <t>Uni-Graft® K DVVUP Medical. A.S-CH Czech</t>
  </si>
  <si>
    <t>TMLN mới</t>
  </si>
  <si>
    <t>Ống đựng mẫu</t>
  </si>
  <si>
    <t>Ống đựng mẫu dùng cho máy khí máu điện giải.</t>
  </si>
  <si>
    <t>≥ 200 cái/Hộp</t>
  </si>
  <si>
    <t>Ống đựng mẫu/ Clot Catcher</t>
  </si>
  <si>
    <t>Clot Catcher</t>
  </si>
  <si>
    <t>57Ống đựng mẫu/ Clot Catcher</t>
  </si>
  <si>
    <t>Ống hút thứ cấp</t>
  </si>
  <si>
    <t>Ống đựng mẫu sử dụng cho hệ thống máy sinh học phân tử, kích thước 13mm x 75mm. Đạt chứng nhận CE hoặc tương đương.</t>
  </si>
  <si>
    <t>cobas omni Secondary Tubes 13x75</t>
  </si>
  <si>
    <t>06438776001</t>
  </si>
  <si>
    <t>91ống hút thứ cấp</t>
  </si>
  <si>
    <t>Ống nghiệm chống tiêu đường</t>
  </si>
  <si>
    <t>Chất liệu ống: Nhựa Polypropylen. Đường kính ≥ 12mm và ≤ 14mm, chiều dài ≥ 72mm và ≤ 76mm. Ống có chứa hóa chất: Sodium Fluoride và Heparin Lithium.</t>
  </si>
  <si>
    <t>Cái/Ống</t>
  </si>
  <si>
    <t>Ống nghiệm Glucose URI, Sodium Fluoride và Sodium Heparin, 2 mL, nắp xám</t>
  </si>
  <si>
    <t>URA-20751102</t>
  </si>
  <si>
    <t>Công ty Cổ phần Nhà máy Wembley Medical/ Việt Nam</t>
  </si>
  <si>
    <t>Ống nong khí quản</t>
  </si>
  <si>
    <t>Ống nong khí quản dạng chữ T. Chất liệu: silicon. Đường kính trong: ≥ 11mm và ≤ 12mm. Đã tiệt khuẩn.</t>
  </si>
  <si>
    <t>Tai mũi họng</t>
  </si>
  <si>
    <t>Ống chữ T an toàn dùng cho lồng ngực</t>
  </si>
  <si>
    <t xml:space="preserve">Montgomery® safe-T-Tube™  </t>
  </si>
  <si>
    <t>Boston Medical Products, Inc</t>
  </si>
  <si>
    <t>75Ống nong, bộ nong các loại, các cỡ</t>
  </si>
  <si>
    <t>Ống thông khí hòm nhĩ chữ T</t>
  </si>
  <si>
    <t>Ống thông màng nhĩ dạng chữ T -1016035</t>
  </si>
  <si>
    <t>Covidien/ Dominican</t>
  </si>
  <si>
    <t>74Ống thông khí hòm nhĩ các loại, các cỡ</t>
  </si>
  <si>
    <t>Ống thông khí hòm nhĩ fluoroplastic</t>
  </si>
  <si>
    <t>Ống thông màng nhĩ tạm thời MV16101</t>
  </si>
  <si>
    <t>MV16101</t>
  </si>
  <si>
    <t>73Ống thông khí hòm nhĩ các loại, các cỡ</t>
  </si>
  <si>
    <t>Ống thông khí hòm nhĩ silicon</t>
  </si>
  <si>
    <t>Ống thông màng nhĩ tạm thời 1013015</t>
  </si>
  <si>
    <t>1Tai mũi họng</t>
  </si>
  <si>
    <t>Tay dao cắt hàn mạch mổ mở</t>
  </si>
  <si>
    <t>Tay dao hàn mạch kèm cắt dùng cho mổ mở. Chiều dài thân dao ≥ 23cm. Đường kính thân dao ≥ 5mm. Góc quay đầu mũi dao ≥ 350 độ. Độ dài mối hàn ≥ 20mm. Độ dài vết cắt ≥ 18mm. Hàm phủ vật liệu chống dính.</t>
  </si>
  <si>
    <t>Ngoại tiêu hoá + Ngoại tổng hợp 2</t>
  </si>
  <si>
    <t>Tay dao cắt hàn mạch Ligasure Maryland</t>
  </si>
  <si>
    <t>LF1923</t>
  </si>
  <si>
    <t>Covidien(Medtronic)/ Mỹ</t>
  </si>
  <si>
    <t>62Tay dao cắt hàn mạch, mổ mở</t>
  </si>
  <si>
    <t>Tay dao cắt hàn mạch mổ mở dạng kéo</t>
  </si>
  <si>
    <t xml:space="preserve">Tay dao hàn mạch kèm cắt dùng cho mổ mở dạng kéo. Chiều dài thân dao ≥ 20cm. Mũi dao cong ≥ 35 độ. Độ dài mối hàn ≥ 20mm. Độ dài vết cắt ≥ 15mm. Hàm phủ vật liệu chống dính. Có khả năng cắt/hàn mạch máu ≤ 7mm.
</t>
  </si>
  <si>
    <t>Ngoại tiêu hoá + Ngoại tổng hợp 2 + Sản ghép gan</t>
  </si>
  <si>
    <t>Tay dao cắt hàn mạch Ligasure</t>
  </si>
  <si>
    <t xml:space="preserve">LF2019 </t>
  </si>
  <si>
    <t>64Tay dao cắt hàn mạch mổ mở dạng kéo</t>
  </si>
  <si>
    <t>Tay dao cắt hàn mạch mổ nội soi</t>
  </si>
  <si>
    <t>Tay dao hàn mạch kèm cắt dùng cho mổ nội soi. Chiều dài thân dao ≥ 35cm. Đường kính thân dao ≥ 5mm. Góc quay đầu mũi dao ≥ 350 độ. Độ dài mối hàn ≥ 20mm. Độ dài vết cắt ≥ 18mm. Hàm phủ vật liệu chống dính.</t>
  </si>
  <si>
    <t>LF1937</t>
  </si>
  <si>
    <t>63Tay dao cắt hàn mạch, mổ nội soi</t>
  </si>
  <si>
    <t>Thuốc thử xét nghiệm định lượng DNA HBV</t>
  </si>
  <si>
    <r>
      <t>Thuốc thử xét nghiệm Định lượng DNA của vi rút viêm gan B (HBV) trong huyết tư</t>
    </r>
    <r>
      <rPr>
        <sz val="13"/>
        <rFont val="Times New Roman"/>
        <family val="1"/>
      </rPr>
      <t>ơng chống đông bằng EDTA hoặc huyết thanh của người bị nhiễm HBV. Khoảng tuyến tính: Thể tích hút mẫu ≥ 500 μL: ≤ 10 IU/mL đến ≥ 10</t>
    </r>
    <r>
      <rPr>
        <vertAlign val="superscript"/>
        <sz val="13"/>
        <rFont val="Times New Roman"/>
        <family val="1"/>
      </rPr>
      <t>9</t>
    </r>
    <r>
      <rPr>
        <sz val="13"/>
        <rFont val="Times New Roman"/>
        <family val="1"/>
      </rPr>
      <t xml:space="preserve"> IU/mL; Thể tích hút mẫu ≥ 200 μL và &lt; 500μL: ≤ 25 IU/mL đến ≥ 10</t>
    </r>
    <r>
      <rPr>
        <vertAlign val="superscript"/>
        <sz val="13"/>
        <rFont val="Times New Roman"/>
        <family val="1"/>
      </rPr>
      <t>9</t>
    </r>
    <r>
      <rPr>
        <sz val="13"/>
        <rFont val="Times New Roman"/>
        <family val="1"/>
      </rPr>
      <t xml:space="preserve"> IU/mL. Đạt chứng nhận CE hoặc tương đương.</t>
    </r>
  </si>
  <si>
    <t>≥ 192 test/Hộp</t>
  </si>
  <si>
    <t>KIT COBAS 58/68/8800 HBV 192T IVD</t>
  </si>
  <si>
    <t>09040820190</t>
  </si>
  <si>
    <t>78Thuốc thử xét nghiệm định lượng DNA HBV</t>
  </si>
  <si>
    <t xml:space="preserve">Thuốc thử xét nghiệm định tính và định lượng RNA HIV-1 </t>
  </si>
  <si>
    <r>
      <t xml:space="preserve">Thuốc thử xét nghiệm định lượng vi rút gây suy giảm miễn dịch ở người tuýp 1 (HIV-1) trong huyết tương chống </t>
    </r>
    <r>
      <rPr>
        <sz val="13"/>
        <rFont val="Times New Roman"/>
        <family val="1"/>
      </rPr>
      <t>đông bằng EDTA.
Khoảng tuyến tính: Thể tích hút mẫu ≥ 500 μL: ≤ 75 copies/mL đến ≥ 10</t>
    </r>
    <r>
      <rPr>
        <vertAlign val="superscript"/>
        <sz val="13"/>
        <rFont val="Times New Roman"/>
        <family val="1"/>
      </rPr>
      <t xml:space="preserve">7 </t>
    </r>
    <r>
      <rPr>
        <sz val="13"/>
        <rFont val="Times New Roman"/>
        <family val="1"/>
      </rPr>
      <t>copies/mL; Thể tích hút mẫu ≥ 200 μL và &lt; 500μL: ≤ 150 copies/mL đến ≥ 10</t>
    </r>
    <r>
      <rPr>
        <vertAlign val="superscript"/>
        <sz val="13"/>
        <rFont val="Times New Roman"/>
        <family val="1"/>
      </rPr>
      <t>7</t>
    </r>
    <r>
      <rPr>
        <sz val="13"/>
        <rFont val="Times New Roman"/>
        <family val="1"/>
      </rPr>
      <t xml:space="preserve"> copies/mL. Đạt chứng nhận CE hoặc tương đương.</t>
    </r>
  </si>
  <si>
    <t>KIT COBAS 58/68/8800 HIV 192T IVD</t>
  </si>
  <si>
    <t>09040803190</t>
  </si>
  <si>
    <t xml:space="preserve">79Thuốc thử xét nghiệm định tính và định lượng RNA HIV-1 </t>
  </si>
  <si>
    <t>Tổng cộng: 81 mặt hàng (81 phần hàng hoá)</t>
  </si>
  <si>
    <t>Ghi chú:
1: Số lượng, khối lượng hàng hoá là số lượng dự kiến, khi xây dựng kế hoạch lựa chọn nhà thầu có thể tăng/giảm 30% so với yêu cầu báo giá</t>
  </si>
  <si>
    <t>(Ban hành kèm Thư mời chào giá số           /TM-BV ngày     tháng      năm 2024 tại Bệnh viện Hữu nghị Đa khoa Nghệ An)</t>
  </si>
  <si>
    <t>Số lượng dự kiến¹</t>
  </si>
  <si>
    <t>Hóa chất sàng lọc di truyền trước khi chuyển phôi, phát hiện các bất thường về số lượng nhiễm sắc thể từ mẫu đa tế bào. Sử dụng được với hệ thống giải trình tự gen bằng cơ chế sinh tổng hợp. Bộ ít nhất gồm: Hóa chất chuẩn bị thư viện ≥ 96 phản ứng; Bộ hóa chất giải trình tự: ≥ 2 bộ. Yêu cầu về thời gian quy trình chuẩn bị mẫu: ≤ 4,5 giờ.</t>
  </si>
  <si>
    <t>Ống thông màng nhĩ dạng chữ T. Đường kính trong ống: ≥ 1,00mm và ≤ 1,15mm. Chất liệu: silicon. Đã tiệt khuẩn.</t>
  </si>
  <si>
    <t>Đường kính trong ống: ≥ 1,00mm và ≤ 1,15mm. Chất liệu: fluoroplastic. Đã tiệt khuẩn.</t>
  </si>
  <si>
    <t>Đường kính trong ống: ≥ 1,00mm và ≤ 1,15mm. Chất liệu: silicon. Đã tiệt khuẩn.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</si>
</sst>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_(* #,##0_);_(* \(#,##0\);_(* &quot;-&quot;??_);_(@_)"/>
  </numFmts>
  <fonts count="14" x14ac:knownFonts="1">
    <font>
      <sz val="11"/>
      <color theme="1"/>
      <name val="Calibri"/>
      <family val="2"/>
      <scheme val="minor"/>
    </font>
    <font>
      <sz val="11"/>
      <color theme="1"/>
      <name val="Calibri"/>
      <family val="2"/>
      <scheme val="minor"/>
    </font>
    <font>
      <b/>
      <sz val="13"/>
      <color theme="1"/>
      <name val="Times New Roman"/>
      <family val="1"/>
    </font>
    <font>
      <sz val="13"/>
      <color theme="1"/>
      <name val="Times New Roman"/>
      <family val="1"/>
    </font>
    <font>
      <i/>
      <sz val="13"/>
      <name val="Times New Roman"/>
      <family val="1"/>
    </font>
    <font>
      <b/>
      <sz val="13"/>
      <name val="Times New Roman"/>
      <family val="1"/>
    </font>
    <font>
      <sz val="13"/>
      <name val="Times New Roman"/>
      <family val="1"/>
    </font>
    <font>
      <sz val="13"/>
      <color rgb="FFFF0000"/>
      <name val="Times New Roman"/>
      <family val="1"/>
    </font>
    <font>
      <sz val="11"/>
      <color theme="1"/>
      <name val="Calibri"/>
      <family val="2"/>
      <charset val="163"/>
      <scheme val="minor"/>
    </font>
    <font>
      <vertAlign val="superscript"/>
      <sz val="13"/>
      <color theme="1"/>
      <name val="Times New Roman"/>
      <family val="1"/>
    </font>
    <font>
      <sz val="11"/>
      <color indexed="8"/>
      <name val="Calibri"/>
      <family val="2"/>
    </font>
    <font>
      <sz val="10"/>
      <name val="Arial"/>
      <family val="2"/>
    </font>
    <font>
      <vertAlign val="superscript"/>
      <sz val="13"/>
      <name val="Times New Roman"/>
      <family val="1"/>
    </font>
    <font>
      <i/>
      <sz val="13"/>
      <color theme="1"/>
      <name val="Times New Roman"/>
      <family val="1"/>
    </font>
  </fonts>
  <fills count="4">
    <fill>
      <patternFill patternType="none"/>
    </fill>
    <fill>
      <patternFill patternType="gray125"/>
    </fill>
    <fill>
      <patternFill patternType="solid">
        <fgColor theme="0"/>
        <bgColor indexed="64"/>
      </patternFill>
    </fill>
    <fill>
      <patternFill patternType="solid">
        <fgColor theme="4" tint="0.7999816888943144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s>
  <cellStyleXfs count="6">
    <xf numFmtId="0" fontId="0" fillId="0" borderId="0"/>
    <xf numFmtId="43" fontId="1" fillId="0" borderId="0" applyFont="0" applyFill="0" applyBorder="0" applyAlignment="0" applyProtection="0"/>
    <xf numFmtId="0" fontId="1" fillId="0" borderId="0"/>
    <xf numFmtId="0" fontId="8" fillId="0" borderId="0"/>
    <xf numFmtId="43" fontId="10" fillId="0" borderId="0" applyFont="0" applyFill="0" applyBorder="0" applyAlignment="0" applyProtection="0"/>
    <xf numFmtId="0" fontId="11" fillId="0" borderId="0">
      <alignment vertical="top"/>
    </xf>
  </cellStyleXfs>
  <cellXfs count="83">
    <xf numFmtId="0" fontId="0" fillId="0" borderId="0" xfId="0"/>
    <xf numFmtId="0" fontId="3" fillId="0" borderId="0" xfId="0" applyFont="1"/>
    <xf numFmtId="0" fontId="3" fillId="2" borderId="0" xfId="0" applyFont="1" applyFill="1" applyAlignment="1">
      <alignment vertical="top"/>
    </xf>
    <xf numFmtId="0" fontId="3" fillId="2" borderId="0" xfId="0" applyFont="1" applyFill="1" applyAlignment="1">
      <alignment horizontal="center" vertical="top"/>
    </xf>
    <xf numFmtId="164" fontId="3" fillId="2" borderId="0" xfId="1" applyNumberFormat="1" applyFont="1" applyFill="1" applyAlignment="1">
      <alignment horizontal="right" vertical="top"/>
    </xf>
    <xf numFmtId="164" fontId="3" fillId="3" borderId="0" xfId="1" applyNumberFormat="1" applyFont="1" applyFill="1" applyAlignment="1">
      <alignment vertical="top"/>
    </xf>
    <xf numFmtId="0" fontId="3" fillId="3" borderId="0" xfId="0" applyFont="1" applyFill="1" applyAlignment="1">
      <alignment vertical="top"/>
    </xf>
    <xf numFmtId="0" fontId="3" fillId="3" borderId="0" xfId="0" applyFont="1" applyFill="1" applyAlignment="1">
      <alignment horizontal="left" vertical="top"/>
    </xf>
    <xf numFmtId="0" fontId="3" fillId="0" borderId="0" xfId="0" applyFont="1" applyAlignment="1">
      <alignment vertical="top"/>
    </xf>
    <xf numFmtId="0" fontId="3" fillId="0" borderId="0" xfId="0" applyFont="1" applyAlignment="1">
      <alignment wrapText="1"/>
    </xf>
    <xf numFmtId="0" fontId="2" fillId="0" borderId="1" xfId="2" applyFont="1" applyBorder="1" applyAlignment="1">
      <alignment horizontal="center" vertical="center" wrapText="1"/>
    </xf>
    <xf numFmtId="0" fontId="2" fillId="2" borderId="1" xfId="2" applyFont="1" applyFill="1" applyBorder="1" applyAlignment="1">
      <alignment horizontal="center" vertical="center" wrapText="1"/>
    </xf>
    <xf numFmtId="164" fontId="2" fillId="2" borderId="1" xfId="1" applyNumberFormat="1" applyFont="1" applyFill="1" applyBorder="1" applyAlignment="1">
      <alignment horizontal="center" vertical="center" wrapText="1"/>
    </xf>
    <xf numFmtId="164" fontId="5" fillId="2" borderId="1" xfId="1" applyNumberFormat="1" applyFont="1" applyFill="1" applyBorder="1" applyAlignment="1">
      <alignment horizontal="center" vertical="center" wrapText="1"/>
    </xf>
    <xf numFmtId="164" fontId="2" fillId="3" borderId="1" xfId="1" applyNumberFormat="1" applyFont="1" applyFill="1" applyBorder="1" applyAlignment="1">
      <alignment horizontal="center" vertical="center" wrapText="1"/>
    </xf>
    <xf numFmtId="0" fontId="5" fillId="3" borderId="1" xfId="0" applyFont="1" applyFill="1" applyBorder="1" applyAlignment="1">
      <alignment horizontal="center" vertical="center" wrapText="1"/>
    </xf>
    <xf numFmtId="49" fontId="5" fillId="3" borderId="1" xfId="0" applyNumberFormat="1" applyFont="1" applyFill="1" applyBorder="1" applyAlignment="1">
      <alignment horizontal="center" vertical="center" wrapText="1"/>
    </xf>
    <xf numFmtId="0" fontId="2" fillId="2" borderId="2" xfId="0" applyFont="1" applyFill="1" applyBorder="1" applyAlignment="1">
      <alignment horizontal="center" vertical="center" wrapText="1"/>
    </xf>
    <xf numFmtId="0" fontId="3" fillId="0" borderId="0" xfId="0" applyFont="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vertical="center" wrapText="1"/>
    </xf>
    <xf numFmtId="0" fontId="3" fillId="0" borderId="1" xfId="0" applyFont="1" applyBorder="1" applyAlignment="1">
      <alignment horizontal="center" vertical="top" wrapText="1"/>
    </xf>
    <xf numFmtId="0" fontId="3" fillId="2" borderId="1" xfId="0" applyFont="1" applyFill="1" applyBorder="1" applyAlignment="1">
      <alignment horizontal="center" vertical="top" wrapText="1"/>
    </xf>
    <xf numFmtId="0" fontId="3" fillId="0" borderId="1" xfId="0" applyFont="1" applyBorder="1" applyAlignment="1">
      <alignment wrapText="1"/>
    </xf>
    <xf numFmtId="0" fontId="3" fillId="2" borderId="1" xfId="0" applyFont="1" applyFill="1" applyBorder="1" applyAlignment="1">
      <alignment vertical="top" wrapText="1"/>
    </xf>
    <xf numFmtId="164" fontId="3" fillId="2" borderId="1" xfId="1" applyNumberFormat="1" applyFont="1" applyFill="1" applyBorder="1" applyAlignment="1">
      <alignment horizontal="right" vertical="top" wrapText="1"/>
    </xf>
    <xf numFmtId="164" fontId="3" fillId="2" borderId="1" xfId="1" applyNumberFormat="1" applyFont="1" applyFill="1" applyBorder="1" applyAlignment="1">
      <alignment horizontal="center" vertical="top" wrapText="1"/>
    </xf>
    <xf numFmtId="164" fontId="3" fillId="3" borderId="1" xfId="1" applyNumberFormat="1" applyFont="1" applyFill="1" applyBorder="1" applyAlignment="1">
      <alignment vertical="top" wrapText="1"/>
    </xf>
    <xf numFmtId="164" fontId="3" fillId="3" borderId="1" xfId="1" applyNumberFormat="1" applyFont="1" applyFill="1" applyBorder="1" applyAlignment="1">
      <alignment horizontal="left" vertical="top" wrapText="1"/>
    </xf>
    <xf numFmtId="0" fontId="3" fillId="2" borderId="2" xfId="0" applyFont="1" applyFill="1" applyBorder="1" applyAlignment="1">
      <alignment vertical="top"/>
    </xf>
    <xf numFmtId="0" fontId="3" fillId="0" borderId="1" xfId="0" applyFont="1" applyBorder="1" applyAlignment="1">
      <alignment vertical="top" wrapText="1"/>
    </xf>
    <xf numFmtId="0" fontId="6" fillId="2" borderId="1" xfId="0" applyFont="1" applyFill="1" applyBorder="1" applyAlignment="1">
      <alignment horizontal="left" vertical="top" wrapText="1"/>
    </xf>
    <xf numFmtId="0" fontId="6" fillId="0" borderId="1" xfId="0" applyFont="1" applyBorder="1" applyAlignment="1">
      <alignment horizontal="center" vertical="top" wrapText="1"/>
    </xf>
    <xf numFmtId="164" fontId="6" fillId="2" borderId="1" xfId="1" applyNumberFormat="1" applyFont="1" applyFill="1" applyBorder="1" applyAlignment="1">
      <alignment horizontal="right" vertical="top" wrapText="1"/>
    </xf>
    <xf numFmtId="49" fontId="6" fillId="2" borderId="1" xfId="0" applyNumberFormat="1" applyFont="1" applyFill="1" applyBorder="1" applyAlignment="1">
      <alignment vertical="top" wrapText="1"/>
    </xf>
    <xf numFmtId="49" fontId="6" fillId="2" borderId="1" xfId="0" applyNumberFormat="1" applyFont="1" applyFill="1" applyBorder="1" applyAlignment="1">
      <alignment horizontal="left" vertical="top" wrapText="1"/>
    </xf>
    <xf numFmtId="49" fontId="6" fillId="2" borderId="1" xfId="0" applyNumberFormat="1" applyFont="1" applyFill="1" applyBorder="1" applyAlignment="1">
      <alignment horizontal="center" vertical="top" wrapText="1"/>
    </xf>
    <xf numFmtId="0" fontId="6" fillId="3" borderId="1" xfId="0" applyFont="1" applyFill="1" applyBorder="1" applyAlignment="1">
      <alignment horizontal="left" vertical="top" wrapText="1"/>
    </xf>
    <xf numFmtId="0" fontId="6" fillId="3" borderId="1" xfId="0" applyFont="1" applyFill="1" applyBorder="1" applyAlignment="1">
      <alignment horizontal="center" vertical="top" wrapText="1"/>
    </xf>
    <xf numFmtId="0" fontId="3" fillId="2" borderId="2" xfId="0" applyFont="1" applyFill="1" applyBorder="1" applyAlignment="1">
      <alignment horizontal="center" vertical="top"/>
    </xf>
    <xf numFmtId="164" fontId="6" fillId="2" borderId="1" xfId="1" applyNumberFormat="1" applyFont="1" applyFill="1" applyBorder="1" applyAlignment="1">
      <alignment horizontal="center" vertical="top" wrapText="1"/>
    </xf>
    <xf numFmtId="0" fontId="6" fillId="3" borderId="1" xfId="3" applyFont="1" applyFill="1" applyBorder="1" applyAlignment="1">
      <alignment horizontal="left" vertical="top" wrapText="1"/>
    </xf>
    <xf numFmtId="164" fontId="6" fillId="2" borderId="1" xfId="4" applyNumberFormat="1" applyFont="1" applyFill="1" applyBorder="1" applyAlignment="1" applyProtection="1">
      <alignment vertical="top" wrapText="1"/>
      <protection locked="0"/>
    </xf>
    <xf numFmtId="0" fontId="6" fillId="2" borderId="1" xfId="4" applyNumberFormat="1" applyFont="1" applyFill="1" applyBorder="1" applyAlignment="1" applyProtection="1">
      <alignment horizontal="left" vertical="top" wrapText="1"/>
      <protection locked="0"/>
    </xf>
    <xf numFmtId="164" fontId="3" fillId="2" borderId="1" xfId="1" applyNumberFormat="1" applyFont="1" applyFill="1" applyBorder="1" applyAlignment="1">
      <alignment vertical="top" wrapText="1"/>
    </xf>
    <xf numFmtId="49" fontId="6" fillId="3" borderId="1" xfId="0" applyNumberFormat="1" applyFont="1" applyFill="1" applyBorder="1" applyAlignment="1">
      <alignment horizontal="left" vertical="top" wrapText="1"/>
    </xf>
    <xf numFmtId="0" fontId="6" fillId="2" borderId="1" xfId="0" applyFont="1" applyFill="1" applyBorder="1" applyAlignment="1">
      <alignment horizontal="center" vertical="top" wrapText="1"/>
    </xf>
    <xf numFmtId="0" fontId="6" fillId="3" borderId="1" xfId="0" applyFont="1" applyFill="1" applyBorder="1" applyAlignment="1">
      <alignment vertical="top" wrapText="1"/>
    </xf>
    <xf numFmtId="0" fontId="6" fillId="2" borderId="1" xfId="0" applyFont="1" applyFill="1" applyBorder="1" applyAlignment="1">
      <alignment vertical="top" wrapText="1"/>
    </xf>
    <xf numFmtId="0" fontId="3" fillId="0" borderId="1" xfId="5" applyFont="1" applyBorder="1" applyAlignment="1">
      <alignment horizontal="center" vertical="top" wrapText="1"/>
    </xf>
    <xf numFmtId="0" fontId="6" fillId="3" borderId="3" xfId="0" applyFont="1" applyFill="1" applyBorder="1" applyAlignment="1">
      <alignment horizontal="center" vertical="top" wrapText="1"/>
    </xf>
    <xf numFmtId="0" fontId="3" fillId="3" borderId="1" xfId="0" applyFont="1" applyFill="1" applyBorder="1" applyAlignment="1">
      <alignment horizontal="left" vertical="top" wrapText="1"/>
    </xf>
    <xf numFmtId="0" fontId="3" fillId="3" borderId="1" xfId="0" applyFont="1" applyFill="1" applyBorder="1" applyAlignment="1">
      <alignment vertical="top" wrapText="1"/>
    </xf>
    <xf numFmtId="0" fontId="3" fillId="3" borderId="1" xfId="0" applyFont="1" applyFill="1" applyBorder="1" applyAlignment="1">
      <alignment horizontal="center" vertical="top" wrapText="1"/>
    </xf>
    <xf numFmtId="0" fontId="3" fillId="2" borderId="4" xfId="0" applyFont="1" applyFill="1" applyBorder="1" applyAlignment="1">
      <alignment horizontal="center" vertical="top" wrapText="1"/>
    </xf>
    <xf numFmtId="0" fontId="3" fillId="0" borderId="4" xfId="0" applyFont="1" applyBorder="1" applyAlignment="1">
      <alignment wrapText="1"/>
    </xf>
    <xf numFmtId="0" fontId="3" fillId="2" borderId="4" xfId="0" applyFont="1" applyFill="1" applyBorder="1" applyAlignment="1">
      <alignment vertical="top" wrapText="1"/>
    </xf>
    <xf numFmtId="164" fontId="3" fillId="2" borderId="4" xfId="1" applyNumberFormat="1" applyFont="1" applyFill="1" applyBorder="1" applyAlignment="1">
      <alignment horizontal="right" vertical="top" wrapText="1"/>
    </xf>
    <xf numFmtId="164" fontId="3" fillId="2" borderId="4" xfId="1" applyNumberFormat="1" applyFont="1" applyFill="1" applyBorder="1" applyAlignment="1">
      <alignment horizontal="center" vertical="top" wrapText="1"/>
    </xf>
    <xf numFmtId="164" fontId="3" fillId="3" borderId="4" xfId="1" applyNumberFormat="1" applyFont="1" applyFill="1" applyBorder="1" applyAlignment="1">
      <alignment vertical="top" wrapText="1"/>
    </xf>
    <xf numFmtId="164" fontId="3" fillId="3" borderId="4" xfId="1" applyNumberFormat="1" applyFont="1" applyFill="1" applyBorder="1" applyAlignment="1">
      <alignment horizontal="left" vertical="top" wrapText="1"/>
    </xf>
    <xf numFmtId="0" fontId="3" fillId="2" borderId="1" xfId="0" applyFont="1" applyFill="1" applyBorder="1" applyAlignment="1">
      <alignment horizontal="center" vertical="top"/>
    </xf>
    <xf numFmtId="0" fontId="3" fillId="2" borderId="1" xfId="0" applyFont="1" applyFill="1" applyBorder="1" applyAlignment="1">
      <alignment vertical="center"/>
    </xf>
    <xf numFmtId="164" fontId="3" fillId="2" borderId="1" xfId="1" applyNumberFormat="1" applyFont="1" applyFill="1" applyBorder="1" applyAlignment="1">
      <alignment horizontal="right" vertical="center"/>
    </xf>
    <xf numFmtId="0" fontId="3" fillId="2" borderId="1" xfId="0" applyFont="1" applyFill="1" applyBorder="1" applyAlignment="1">
      <alignment horizontal="center" vertical="center"/>
    </xf>
    <xf numFmtId="164" fontId="3" fillId="3" borderId="1" xfId="1" applyNumberFormat="1" applyFont="1" applyFill="1" applyBorder="1" applyAlignment="1">
      <alignment vertical="center"/>
    </xf>
    <xf numFmtId="164" fontId="2" fillId="3" borderId="1" xfId="0" applyNumberFormat="1" applyFont="1" applyFill="1" applyBorder="1" applyAlignment="1">
      <alignment vertical="center"/>
    </xf>
    <xf numFmtId="0" fontId="3" fillId="3" borderId="1" xfId="0" applyFont="1" applyFill="1" applyBorder="1" applyAlignment="1">
      <alignment horizontal="left" vertical="center"/>
    </xf>
    <xf numFmtId="0" fontId="3" fillId="3" borderId="1" xfId="0" applyFont="1" applyFill="1" applyBorder="1" applyAlignment="1">
      <alignment vertical="center"/>
    </xf>
    <xf numFmtId="0" fontId="3" fillId="0" borderId="1" xfId="0" applyFont="1" applyBorder="1" applyAlignment="1">
      <alignment vertical="center"/>
    </xf>
    <xf numFmtId="0" fontId="3" fillId="0" borderId="1" xfId="0" applyFont="1" applyBorder="1" applyAlignment="1">
      <alignment vertical="top"/>
    </xf>
    <xf numFmtId="0" fontId="3" fillId="0" borderId="1" xfId="0" applyFont="1" applyBorder="1" applyAlignment="1">
      <alignment vertical="center" wrapText="1"/>
    </xf>
    <xf numFmtId="0" fontId="3" fillId="0" borderId="0" xfId="0" applyFont="1" applyAlignment="1">
      <alignment vertical="center"/>
    </xf>
    <xf numFmtId="0" fontId="7" fillId="2" borderId="1" xfId="0" applyFont="1" applyFill="1" applyBorder="1" applyAlignment="1">
      <alignment horizontal="center" vertical="top" wrapText="1"/>
    </xf>
    <xf numFmtId="0" fontId="6" fillId="2" borderId="1" xfId="4" applyNumberFormat="1" applyFont="1" applyFill="1" applyBorder="1" applyAlignment="1" applyProtection="1">
      <alignment horizontal="center" vertical="top" wrapText="1"/>
      <protection locked="0"/>
    </xf>
    <xf numFmtId="0" fontId="13" fillId="0" borderId="7" xfId="0" applyFont="1" applyBorder="1" applyAlignment="1">
      <alignment horizontal="left" vertical="top" wrapText="1"/>
    </xf>
    <xf numFmtId="0" fontId="13" fillId="0" borderId="7" xfId="0" applyFont="1" applyBorder="1" applyAlignment="1">
      <alignment horizontal="left" vertical="top"/>
    </xf>
    <xf numFmtId="0" fontId="2" fillId="0" borderId="0" xfId="0" applyFont="1" applyAlignment="1">
      <alignment horizontal="center"/>
    </xf>
    <xf numFmtId="0" fontId="2" fillId="0" borderId="0" xfId="0" applyFont="1" applyAlignment="1">
      <alignment horizontal="center" vertical="top" wrapText="1"/>
    </xf>
    <xf numFmtId="0" fontId="4" fillId="0" borderId="0" xfId="0" applyFont="1" applyAlignment="1">
      <alignment horizontal="center" vertical="top" wrapText="1"/>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2" xfId="0" applyFont="1" applyBorder="1" applyAlignment="1">
      <alignment horizontal="center" vertical="center"/>
    </xf>
  </cellXfs>
  <cellStyles count="6">
    <cellStyle name="Comma" xfId="1" builtinId="3"/>
    <cellStyle name="Comma 2 2" xfId="4" xr:uid="{00000000-0005-0000-0000-000001000000}"/>
    <cellStyle name="Normal" xfId="0" builtinId="0"/>
    <cellStyle name="Normal 10 4 4" xfId="2" xr:uid="{00000000-0005-0000-0000-000003000000}"/>
    <cellStyle name="Normal 14" xfId="3" xr:uid="{00000000-0005-0000-0000-000004000000}"/>
    <cellStyle name="Normal 3 2" xfId="5" xr:uid="{00000000-0005-0000-0000-000005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Th&#7847;u%20VTTH\G&#243;i%20k&#297;%20thu&#7853;t%20m&#7899;i\20240517_Ph&#226;n%20chia%20v&#7853;t%20t&#432;%20ho&#225;%20ch&#7845;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vot"/>
      <sheetName val="Danh mục"/>
      <sheetName val="Sheet4"/>
      <sheetName val="Sheet1"/>
      <sheetName val="Sheet2"/>
      <sheetName val="Sheet3"/>
    </sheetNames>
    <sheetDataSet>
      <sheetData sheetId="0"/>
      <sheetData sheetId="1">
        <row r="6">
          <cell r="B6" t="str">
            <v>KT1</v>
          </cell>
          <cell r="T6" t="str">
            <v>Vật tư xét nghiệm</v>
          </cell>
        </row>
        <row r="7">
          <cell r="B7" t="str">
            <v>KT2</v>
          </cell>
          <cell r="T7" t="str">
            <v>Vật tư xét nghiệm</v>
          </cell>
        </row>
        <row r="8">
          <cell r="B8" t="str">
            <v>KT3</v>
          </cell>
          <cell r="T8" t="str">
            <v>Hóa chất</v>
          </cell>
        </row>
        <row r="9">
          <cell r="B9" t="str">
            <v>KT4</v>
          </cell>
          <cell r="T9" t="str">
            <v>Vật tư xét nghiệm</v>
          </cell>
        </row>
        <row r="10">
          <cell r="B10" t="str">
            <v>KT5</v>
          </cell>
          <cell r="T10" t="str">
            <v>Vật tư xét nghiệm</v>
          </cell>
        </row>
        <row r="11">
          <cell r="B11" t="str">
            <v>KT6</v>
          </cell>
          <cell r="T11" t="str">
            <v>Vật tư xét nghiệm</v>
          </cell>
        </row>
        <row r="12">
          <cell r="B12" t="str">
            <v>KT7</v>
          </cell>
          <cell r="T12" t="str">
            <v>Vật tư xét nghiệm</v>
          </cell>
        </row>
        <row r="13">
          <cell r="B13" t="str">
            <v>KT8</v>
          </cell>
          <cell r="T13" t="str">
            <v>Vật tư xét nghiệm</v>
          </cell>
        </row>
        <row r="14">
          <cell r="B14" t="str">
            <v>KT9</v>
          </cell>
          <cell r="T14" t="str">
            <v>Vật tư xét nghiệm</v>
          </cell>
        </row>
        <row r="15">
          <cell r="B15" t="str">
            <v>KT10</v>
          </cell>
          <cell r="T15" t="str">
            <v>Vật tư xét nghiệm</v>
          </cell>
        </row>
        <row r="16">
          <cell r="B16" t="str">
            <v>KT11</v>
          </cell>
          <cell r="T16" t="str">
            <v>Vật tư xét nghiệm</v>
          </cell>
        </row>
        <row r="17">
          <cell r="B17" t="str">
            <v>KT12</v>
          </cell>
          <cell r="T17" t="str">
            <v>Vật tư xét nghiệm</v>
          </cell>
        </row>
        <row r="18">
          <cell r="B18" t="str">
            <v>KT13</v>
          </cell>
          <cell r="T18" t="str">
            <v>Vật tư xét nghiệm</v>
          </cell>
        </row>
        <row r="19">
          <cell r="B19" t="str">
            <v>KT14</v>
          </cell>
          <cell r="T19" t="str">
            <v>Vật tư xét nghiệm</v>
          </cell>
        </row>
        <row r="20">
          <cell r="B20" t="str">
            <v>KT15</v>
          </cell>
          <cell r="T20" t="str">
            <v>Vật tư xét nghiệm</v>
          </cell>
        </row>
        <row r="21">
          <cell r="B21" t="str">
            <v>KT16</v>
          </cell>
          <cell r="T21" t="str">
            <v>Vật tư xét nghiệm</v>
          </cell>
        </row>
        <row r="22">
          <cell r="B22" t="str">
            <v>KT17</v>
          </cell>
          <cell r="T22" t="str">
            <v>Vật tư xét nghiệm</v>
          </cell>
        </row>
        <row r="23">
          <cell r="B23" t="str">
            <v>KT18</v>
          </cell>
          <cell r="T23" t="str">
            <v>Vật tư xét nghiệm</v>
          </cell>
        </row>
        <row r="24">
          <cell r="B24" t="str">
            <v>KT19</v>
          </cell>
          <cell r="T24" t="str">
            <v>Vật tư xét nghiệm</v>
          </cell>
        </row>
        <row r="25">
          <cell r="B25" t="str">
            <v>KT20</v>
          </cell>
          <cell r="T25" t="str">
            <v>Vật tư xét nghiệm</v>
          </cell>
        </row>
        <row r="26">
          <cell r="B26" t="str">
            <v>KT21</v>
          </cell>
          <cell r="T26" t="str">
            <v>Vật tư xét nghiệm</v>
          </cell>
        </row>
        <row r="27">
          <cell r="B27" t="str">
            <v>KT22</v>
          </cell>
          <cell r="T27" t="str">
            <v>Vật tư xét nghiệm</v>
          </cell>
        </row>
        <row r="28">
          <cell r="B28" t="str">
            <v>KT23</v>
          </cell>
          <cell r="T28" t="str">
            <v>Vật tư xét nghiệm</v>
          </cell>
        </row>
        <row r="29">
          <cell r="B29" t="str">
            <v>KT24</v>
          </cell>
          <cell r="T29" t="str">
            <v>Vật tư xét nghiệm</v>
          </cell>
        </row>
        <row r="30">
          <cell r="B30" t="str">
            <v>KT25</v>
          </cell>
          <cell r="T30" t="str">
            <v>Vật tư xét nghiệm</v>
          </cell>
        </row>
        <row r="31">
          <cell r="B31" t="str">
            <v>KT26</v>
          </cell>
          <cell r="T31" t="str">
            <v>Vật tư xét nghiệm</v>
          </cell>
        </row>
        <row r="32">
          <cell r="B32" t="str">
            <v>KT27</v>
          </cell>
          <cell r="T32" t="str">
            <v>Vật tư xét nghiệm</v>
          </cell>
        </row>
        <row r="33">
          <cell r="B33" t="str">
            <v>KT28</v>
          </cell>
          <cell r="T33" t="str">
            <v>Vật tư xét nghiệm</v>
          </cell>
        </row>
        <row r="34">
          <cell r="B34" t="str">
            <v>KT29</v>
          </cell>
          <cell r="T34" t="str">
            <v>Vật tư xét nghiệm</v>
          </cell>
        </row>
        <row r="35">
          <cell r="B35" t="str">
            <v>KT30</v>
          </cell>
          <cell r="T35" t="str">
            <v>Vật tư xét nghiệm</v>
          </cell>
        </row>
        <row r="36">
          <cell r="B36" t="str">
            <v>KT31</v>
          </cell>
          <cell r="T36" t="str">
            <v>Vật tư xét nghiệm</v>
          </cell>
        </row>
        <row r="37">
          <cell r="B37" t="str">
            <v>KT32</v>
          </cell>
          <cell r="T37" t="str">
            <v>Vật tư xét nghiệm</v>
          </cell>
        </row>
        <row r="38">
          <cell r="B38" t="str">
            <v>KT33</v>
          </cell>
          <cell r="T38" t="str">
            <v>Vật tư xét nghiệm</v>
          </cell>
        </row>
        <row r="39">
          <cell r="B39" t="str">
            <v>KT34</v>
          </cell>
          <cell r="T39" t="str">
            <v>Vật tư xét nghiệm</v>
          </cell>
        </row>
        <row r="40">
          <cell r="B40" t="str">
            <v>KT35</v>
          </cell>
          <cell r="T40" t="str">
            <v>Vật tư xét nghiệm</v>
          </cell>
        </row>
        <row r="41">
          <cell r="B41" t="str">
            <v>KT36</v>
          </cell>
          <cell r="T41" t="str">
            <v>Vật tư xét nghiệm</v>
          </cell>
        </row>
        <row r="42">
          <cell r="B42" t="str">
            <v>KT37</v>
          </cell>
          <cell r="T42" t="str">
            <v>Vật tư xét nghiệm</v>
          </cell>
        </row>
        <row r="43">
          <cell r="B43" t="str">
            <v>KT38</v>
          </cell>
          <cell r="T43" t="str">
            <v>Vật tư xét nghiệm</v>
          </cell>
        </row>
        <row r="44">
          <cell r="B44" t="str">
            <v>KT39</v>
          </cell>
          <cell r="T44" t="str">
            <v>Vật tư xét nghiệm</v>
          </cell>
        </row>
        <row r="45">
          <cell r="B45" t="str">
            <v>KT40</v>
          </cell>
          <cell r="T45" t="str">
            <v>Vật tư xét nghiệm</v>
          </cell>
        </row>
        <row r="46">
          <cell r="B46" t="str">
            <v>KT41</v>
          </cell>
          <cell r="T46" t="str">
            <v>Vật tư xét nghiệm</v>
          </cell>
        </row>
        <row r="47">
          <cell r="B47" t="str">
            <v>KT42</v>
          </cell>
          <cell r="T47" t="str">
            <v>Vật tư xét nghiệm</v>
          </cell>
        </row>
        <row r="48">
          <cell r="B48" t="str">
            <v>KT43</v>
          </cell>
          <cell r="T48" t="str">
            <v>Vật tư xét nghiệm</v>
          </cell>
        </row>
        <row r="49">
          <cell r="B49" t="str">
            <v>KT44</v>
          </cell>
          <cell r="T49" t="str">
            <v>Vật tư xét nghiệm</v>
          </cell>
        </row>
        <row r="50">
          <cell r="B50" t="str">
            <v>KT45</v>
          </cell>
          <cell r="T50" t="str">
            <v>Vật tư xét nghiệm</v>
          </cell>
        </row>
        <row r="51">
          <cell r="B51" t="str">
            <v>KT46</v>
          </cell>
          <cell r="T51" t="str">
            <v>Vật tư xét nghiệm</v>
          </cell>
        </row>
        <row r="52">
          <cell r="B52" t="str">
            <v>KT47</v>
          </cell>
          <cell r="T52" t="str">
            <v>TBYT</v>
          </cell>
        </row>
        <row r="53">
          <cell r="B53" t="str">
            <v>KT48</v>
          </cell>
          <cell r="T53" t="str">
            <v>TBYT</v>
          </cell>
        </row>
        <row r="54">
          <cell r="B54" t="str">
            <v>KT49</v>
          </cell>
          <cell r="T54" t="str">
            <v>Vật tư xét nghiệm</v>
          </cell>
        </row>
        <row r="55">
          <cell r="B55" t="str">
            <v>KT50</v>
          </cell>
          <cell r="T55" t="str">
            <v>Vật tư xét nghiệm</v>
          </cell>
        </row>
        <row r="56">
          <cell r="B56" t="str">
            <v>KT51</v>
          </cell>
          <cell r="T56" t="str">
            <v>Vật tư xét nghiệm</v>
          </cell>
        </row>
        <row r="57">
          <cell r="B57" t="str">
            <v>KT52</v>
          </cell>
          <cell r="T57" t="str">
            <v>TBYT</v>
          </cell>
        </row>
        <row r="58">
          <cell r="B58" t="str">
            <v>KT53</v>
          </cell>
          <cell r="T58" t="str">
            <v>TBYT</v>
          </cell>
        </row>
        <row r="59">
          <cell r="B59" t="str">
            <v>KT54</v>
          </cell>
          <cell r="T59" t="str">
            <v>TBYT</v>
          </cell>
        </row>
        <row r="60">
          <cell r="B60" t="str">
            <v>KT55</v>
          </cell>
          <cell r="T60" t="str">
            <v>Vật tư xét nghiệm</v>
          </cell>
        </row>
        <row r="61">
          <cell r="B61" t="str">
            <v>KT56</v>
          </cell>
          <cell r="T61" t="str">
            <v>Vật tư xét nghiệm</v>
          </cell>
        </row>
        <row r="62">
          <cell r="B62" t="str">
            <v>KT57</v>
          </cell>
          <cell r="T62" t="str">
            <v>Vật tư xét nghiệm</v>
          </cell>
        </row>
        <row r="63">
          <cell r="B63" t="str">
            <v>KT58</v>
          </cell>
          <cell r="T63" t="str">
            <v>Vật tư xét nghiệm</v>
          </cell>
        </row>
        <row r="64">
          <cell r="B64" t="str">
            <v>KT59</v>
          </cell>
          <cell r="T64" t="str">
            <v>Vật tư xét nghiệm</v>
          </cell>
        </row>
        <row r="65">
          <cell r="B65" t="str">
            <v>KT60</v>
          </cell>
          <cell r="T65" t="str">
            <v>TBYT</v>
          </cell>
        </row>
        <row r="66">
          <cell r="B66" t="str">
            <v>KT61</v>
          </cell>
          <cell r="T66" t="str">
            <v>TBYT</v>
          </cell>
        </row>
        <row r="67">
          <cell r="B67" t="str">
            <v>KT62</v>
          </cell>
          <cell r="T67" t="str">
            <v>TBYT</v>
          </cell>
        </row>
        <row r="68">
          <cell r="B68" t="str">
            <v>KT63</v>
          </cell>
          <cell r="T68" t="str">
            <v>TBYT</v>
          </cell>
        </row>
        <row r="69">
          <cell r="B69" t="str">
            <v>KT64</v>
          </cell>
          <cell r="T69" t="str">
            <v>TBYT</v>
          </cell>
        </row>
        <row r="70">
          <cell r="B70" t="str">
            <v>KT65</v>
          </cell>
          <cell r="T70" t="str">
            <v>TBYT</v>
          </cell>
        </row>
        <row r="71">
          <cell r="B71" t="str">
            <v>KT66</v>
          </cell>
          <cell r="T71" t="str">
            <v>TBYT</v>
          </cell>
        </row>
        <row r="72">
          <cell r="B72" t="str">
            <v>KT67</v>
          </cell>
          <cell r="T72" t="str">
            <v>Vật tư xét nghiệm</v>
          </cell>
        </row>
        <row r="73">
          <cell r="B73" t="str">
            <v>KT68</v>
          </cell>
          <cell r="T73" t="str">
            <v>Vật tư xét nghiệm</v>
          </cell>
        </row>
        <row r="74">
          <cell r="B74" t="str">
            <v>KT69</v>
          </cell>
          <cell r="T74" t="str">
            <v>Vật tư xét nghiệm</v>
          </cell>
        </row>
        <row r="75">
          <cell r="B75" t="str">
            <v>KT70</v>
          </cell>
          <cell r="T75" t="str">
            <v>Vật tư xét nghiệm</v>
          </cell>
        </row>
        <row r="76">
          <cell r="B76" t="str">
            <v>KT71</v>
          </cell>
          <cell r="T76" t="str">
            <v>Vật tư xét nghiệm</v>
          </cell>
        </row>
        <row r="77">
          <cell r="B77" t="str">
            <v>KT72</v>
          </cell>
          <cell r="T77" t="str">
            <v>Vật tư xét nghiệm</v>
          </cell>
        </row>
        <row r="78">
          <cell r="B78" t="str">
            <v>KT73</v>
          </cell>
          <cell r="T78" t="str">
            <v>Vật tư xét nghiệm</v>
          </cell>
        </row>
        <row r="79">
          <cell r="B79" t="str">
            <v>KT74</v>
          </cell>
          <cell r="T79" t="str">
            <v>Vật tư xét nghiệm</v>
          </cell>
        </row>
        <row r="80">
          <cell r="B80" t="str">
            <v>KT75</v>
          </cell>
          <cell r="T80" t="str">
            <v>Vật tư xét nghiệm</v>
          </cell>
        </row>
        <row r="81">
          <cell r="B81" t="str">
            <v>KT76</v>
          </cell>
          <cell r="T81" t="str">
            <v>Vật tư xét nghiệm</v>
          </cell>
        </row>
        <row r="82">
          <cell r="B82" t="str">
            <v>KT77</v>
          </cell>
          <cell r="T82" t="str">
            <v>Vật tư xét nghiệm</v>
          </cell>
        </row>
        <row r="83">
          <cell r="B83" t="str">
            <v>KT78</v>
          </cell>
          <cell r="T83" t="str">
            <v>Vật tư xét nghiệm</v>
          </cell>
        </row>
        <row r="84">
          <cell r="B84" t="str">
            <v>KT79</v>
          </cell>
          <cell r="T84" t="str">
            <v>Vật tư xét nghiệm</v>
          </cell>
        </row>
        <row r="85">
          <cell r="B85" t="str">
            <v>KT80</v>
          </cell>
          <cell r="T85" t="str">
            <v>Vật tư xét nghiệm</v>
          </cell>
        </row>
        <row r="86">
          <cell r="B86" t="str">
            <v>KT81</v>
          </cell>
          <cell r="T86" t="str">
            <v>Vật tư xét nghiệm</v>
          </cell>
        </row>
        <row r="87">
          <cell r="B87" t="str">
            <v>KT82</v>
          </cell>
          <cell r="T87" t="str">
            <v>Vật tư xét nghiệm</v>
          </cell>
        </row>
        <row r="88">
          <cell r="B88" t="str">
            <v>KT83</v>
          </cell>
          <cell r="T88" t="str">
            <v>Vật tư xét nghiệm</v>
          </cell>
        </row>
        <row r="89">
          <cell r="B89" t="str">
            <v>KT84</v>
          </cell>
          <cell r="T89" t="str">
            <v>Vật tư xét nghiệm</v>
          </cell>
        </row>
        <row r="90">
          <cell r="B90" t="str">
            <v>KT85</v>
          </cell>
          <cell r="T90" t="str">
            <v>Vật tư xét nghiệm</v>
          </cell>
        </row>
        <row r="91">
          <cell r="B91" t="str">
            <v>KT86</v>
          </cell>
          <cell r="T91" t="str">
            <v>Vật tư xét nghiệm</v>
          </cell>
        </row>
        <row r="92">
          <cell r="B92" t="str">
            <v>KT87</v>
          </cell>
          <cell r="T92" t="str">
            <v>Vật tư xét nghiệm</v>
          </cell>
        </row>
        <row r="93">
          <cell r="B93" t="str">
            <v>KT88</v>
          </cell>
          <cell r="T93" t="str">
            <v>TBYT</v>
          </cell>
        </row>
      </sheetData>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O88"/>
  <sheetViews>
    <sheetView tabSelected="1" zoomScale="89" zoomScaleNormal="89" workbookViewId="0">
      <selection activeCell="Y8" sqref="Y8"/>
    </sheetView>
  </sheetViews>
  <sheetFormatPr defaultRowHeight="16.5" x14ac:dyDescent="0.25"/>
  <cols>
    <col min="1" max="1" width="6" style="1" customWidth="1"/>
    <col min="2" max="2" width="10.28515625" style="8" customWidth="1"/>
    <col min="3" max="3" width="16.85546875" style="1" hidden="1" customWidth="1"/>
    <col min="4" max="4" width="21.85546875" style="2" customWidth="1"/>
    <col min="5" max="5" width="60.7109375" style="2" customWidth="1"/>
    <col min="6" max="6" width="19.28515625" style="3" customWidth="1"/>
    <col min="7" max="7" width="11.7109375" style="3" customWidth="1"/>
    <col min="8" max="8" width="15.140625" style="2" hidden="1" customWidth="1"/>
    <col min="9" max="9" width="10.7109375" style="2" hidden="1" customWidth="1"/>
    <col min="10" max="10" width="15.85546875" style="4" customWidth="1"/>
    <col min="11" max="11" width="22.42578125" style="3" hidden="1" customWidth="1"/>
    <col min="12" max="12" width="10.85546875" style="2" hidden="1" customWidth="1"/>
    <col min="13" max="13" width="18" style="5" hidden="1" customWidth="1"/>
    <col min="14" max="14" width="19.28515625" style="6" hidden="1" customWidth="1"/>
    <col min="15" max="15" width="18.5703125" style="7" hidden="1" customWidth="1"/>
    <col min="16" max="16" width="16.140625" style="6" hidden="1" customWidth="1"/>
    <col min="17" max="17" width="19" style="6" hidden="1" customWidth="1"/>
    <col min="18" max="18" width="9.85546875" style="2" hidden="1" customWidth="1"/>
    <col min="19" max="19" width="9.140625" style="1" hidden="1" customWidth="1"/>
    <col min="20" max="20" width="21.28515625" style="8" hidden="1" customWidth="1"/>
    <col min="21" max="21" width="14" style="9" hidden="1" customWidth="1"/>
    <col min="22" max="22" width="12.85546875" style="1" customWidth="1"/>
    <col min="23" max="16384" width="9.140625" style="1"/>
  </cols>
  <sheetData>
    <row r="1" spans="1:41" x14ac:dyDescent="0.25">
      <c r="A1" s="77" t="s">
        <v>0</v>
      </c>
      <c r="B1" s="77"/>
    </row>
    <row r="2" spans="1:41" ht="42" customHeight="1" x14ac:dyDescent="0.25">
      <c r="A2" s="78" t="s">
        <v>1</v>
      </c>
      <c r="B2" s="78"/>
      <c r="C2" s="78"/>
      <c r="D2" s="78"/>
      <c r="E2" s="78"/>
      <c r="F2" s="78"/>
      <c r="G2" s="78"/>
      <c r="H2" s="78"/>
      <c r="I2" s="78"/>
      <c r="J2" s="78"/>
      <c r="K2" s="78"/>
      <c r="L2" s="78"/>
      <c r="M2" s="78"/>
      <c r="N2" s="78"/>
      <c r="O2" s="78"/>
      <c r="P2" s="78"/>
      <c r="Q2" s="78"/>
      <c r="R2" s="78"/>
      <c r="S2" s="78"/>
      <c r="T2" s="78"/>
      <c r="V2" s="79"/>
      <c r="W2" s="79"/>
      <c r="X2" s="79"/>
      <c r="Y2" s="79"/>
      <c r="Z2" s="79"/>
      <c r="AA2" s="79"/>
      <c r="AB2" s="79"/>
      <c r="AC2" s="79"/>
      <c r="AD2" s="79"/>
      <c r="AE2" s="79"/>
      <c r="AF2" s="79"/>
      <c r="AG2" s="79"/>
      <c r="AH2" s="79"/>
      <c r="AI2" s="79"/>
      <c r="AJ2" s="79"/>
      <c r="AK2" s="79"/>
      <c r="AL2" s="79"/>
      <c r="AM2" s="79"/>
      <c r="AN2" s="79"/>
      <c r="AO2" s="79"/>
    </row>
    <row r="3" spans="1:41" ht="23.25" customHeight="1" x14ac:dyDescent="0.25">
      <c r="A3" s="79" t="s">
        <v>436</v>
      </c>
      <c r="B3" s="79"/>
      <c r="C3" s="79"/>
      <c r="D3" s="79"/>
      <c r="E3" s="79"/>
      <c r="F3" s="79"/>
      <c r="G3" s="79"/>
      <c r="H3" s="79"/>
      <c r="I3" s="79"/>
      <c r="J3" s="79"/>
      <c r="K3" s="79"/>
      <c r="L3" s="79"/>
      <c r="M3" s="79"/>
      <c r="N3" s="79"/>
      <c r="O3" s="79"/>
      <c r="P3" s="79"/>
      <c r="Q3" s="79"/>
      <c r="R3" s="79"/>
      <c r="S3" s="79"/>
      <c r="T3" s="79"/>
    </row>
    <row r="4" spans="1:41" ht="11.25" hidden="1" customHeight="1" x14ac:dyDescent="0.25"/>
    <row r="5" spans="1:41" s="18" customFormat="1" ht="69" customHeight="1" x14ac:dyDescent="0.25">
      <c r="A5" s="10" t="s">
        <v>2</v>
      </c>
      <c r="B5" s="10" t="s">
        <v>3</v>
      </c>
      <c r="C5" s="10" t="s">
        <v>4</v>
      </c>
      <c r="D5" s="11" t="s">
        <v>5</v>
      </c>
      <c r="E5" s="11" t="s">
        <v>6</v>
      </c>
      <c r="F5" s="11" t="s">
        <v>7</v>
      </c>
      <c r="G5" s="12" t="s">
        <v>8</v>
      </c>
      <c r="H5" s="12" t="s">
        <v>9</v>
      </c>
      <c r="I5" s="12" t="s">
        <v>10</v>
      </c>
      <c r="J5" s="13" t="s">
        <v>437</v>
      </c>
      <c r="K5" s="13" t="s">
        <v>11</v>
      </c>
      <c r="L5" s="12" t="s">
        <v>12</v>
      </c>
      <c r="M5" s="14" t="s">
        <v>13</v>
      </c>
      <c r="N5" s="14" t="s">
        <v>14</v>
      </c>
      <c r="O5" s="15" t="s">
        <v>15</v>
      </c>
      <c r="P5" s="16" t="s">
        <v>16</v>
      </c>
      <c r="Q5" s="15" t="s">
        <v>17</v>
      </c>
      <c r="R5" s="17" t="s">
        <v>18</v>
      </c>
      <c r="T5" s="19" t="s">
        <v>19</v>
      </c>
      <c r="U5" s="20" t="s">
        <v>20</v>
      </c>
    </row>
    <row r="6" spans="1:41" ht="66" x14ac:dyDescent="0.25">
      <c r="A6" s="21">
        <v>1</v>
      </c>
      <c r="B6" s="22" t="str">
        <f t="shared" ref="B6:B69" si="0">"KT"&amp;A6</f>
        <v>KT1</v>
      </c>
      <c r="C6" s="23"/>
      <c r="D6" s="24" t="s">
        <v>21</v>
      </c>
      <c r="E6" s="24" t="s">
        <v>22</v>
      </c>
      <c r="F6" s="22" t="s">
        <v>23</v>
      </c>
      <c r="G6" s="22" t="s">
        <v>24</v>
      </c>
      <c r="H6" s="24"/>
      <c r="I6" s="24"/>
      <c r="J6" s="25">
        <v>10</v>
      </c>
      <c r="K6" s="26" t="s">
        <v>25</v>
      </c>
      <c r="L6" s="24" t="s">
        <v>26</v>
      </c>
      <c r="M6" s="27">
        <v>6600000</v>
      </c>
      <c r="N6" s="27">
        <f t="shared" ref="N6:N69" si="1">J6*M6</f>
        <v>66000000</v>
      </c>
      <c r="O6" s="28" t="s">
        <v>27</v>
      </c>
      <c r="P6" s="27" t="s">
        <v>28</v>
      </c>
      <c r="Q6" s="27" t="s">
        <v>29</v>
      </c>
      <c r="R6" s="29"/>
      <c r="S6" s="1" t="s">
        <v>30</v>
      </c>
      <c r="T6" s="30" t="s">
        <v>31</v>
      </c>
      <c r="U6" s="23" t="str">
        <f>LOOKUP(1,1/(B6='[1]Danh mục'!$B$6:$B$93),'[1]Danh mục'!$T$6:$T$93)</f>
        <v>Vật tư xét nghiệm</v>
      </c>
    </row>
    <row r="7" spans="1:41" ht="102" customHeight="1" x14ac:dyDescent="0.25">
      <c r="A7" s="21">
        <v>2</v>
      </c>
      <c r="B7" s="22" t="str">
        <f t="shared" si="0"/>
        <v>KT2</v>
      </c>
      <c r="C7" s="23"/>
      <c r="D7" s="24" t="s">
        <v>32</v>
      </c>
      <c r="E7" s="24" t="s">
        <v>33</v>
      </c>
      <c r="F7" s="46" t="s">
        <v>34</v>
      </c>
      <c r="G7" s="22" t="s">
        <v>24</v>
      </c>
      <c r="H7" s="24"/>
      <c r="I7" s="24"/>
      <c r="J7" s="25">
        <v>10</v>
      </c>
      <c r="K7" s="26" t="s">
        <v>25</v>
      </c>
      <c r="L7" s="24" t="s">
        <v>35</v>
      </c>
      <c r="M7" s="27">
        <v>5250000</v>
      </c>
      <c r="N7" s="27">
        <f t="shared" si="1"/>
        <v>52500000</v>
      </c>
      <c r="O7" s="28" t="s">
        <v>36</v>
      </c>
      <c r="P7" s="27" t="s">
        <v>37</v>
      </c>
      <c r="Q7" s="27" t="s">
        <v>38</v>
      </c>
      <c r="R7" s="29"/>
      <c r="S7" s="1" t="s">
        <v>39</v>
      </c>
      <c r="T7" s="30" t="s">
        <v>31</v>
      </c>
      <c r="U7" s="23" t="str">
        <f>LOOKUP(1,1/(B7='[1]Danh mục'!$B$6:$B$93),'[1]Danh mục'!$T$6:$T$93)</f>
        <v>Vật tư xét nghiệm</v>
      </c>
    </row>
    <row r="8" spans="1:41" ht="81.75" customHeight="1" x14ac:dyDescent="0.25">
      <c r="A8" s="21">
        <v>3</v>
      </c>
      <c r="B8" s="22" t="str">
        <f t="shared" si="0"/>
        <v>KT3</v>
      </c>
      <c r="C8" s="23"/>
      <c r="D8" s="24" t="s">
        <v>40</v>
      </c>
      <c r="E8" s="24" t="s">
        <v>41</v>
      </c>
      <c r="F8" s="22"/>
      <c r="G8" s="22" t="s">
        <v>42</v>
      </c>
      <c r="H8" s="24"/>
      <c r="I8" s="24"/>
      <c r="J8" s="25">
        <v>4</v>
      </c>
      <c r="K8" s="22"/>
      <c r="L8" s="24" t="s">
        <v>43</v>
      </c>
      <c r="M8" s="27">
        <v>9906180</v>
      </c>
      <c r="N8" s="27">
        <f t="shared" si="1"/>
        <v>39624720</v>
      </c>
      <c r="O8" s="28" t="s">
        <v>44</v>
      </c>
      <c r="P8" s="27" t="s">
        <v>45</v>
      </c>
      <c r="Q8" s="27" t="s">
        <v>46</v>
      </c>
      <c r="R8" s="29"/>
      <c r="S8" s="1" t="s">
        <v>47</v>
      </c>
      <c r="T8" s="30" t="s">
        <v>31</v>
      </c>
      <c r="U8" s="23" t="str">
        <f>LOOKUP(1,1/(B8='[1]Danh mục'!$B$6:$B$93),'[1]Danh mục'!$T$6:$T$93)</f>
        <v>Hóa chất</v>
      </c>
    </row>
    <row r="9" spans="1:41" ht="81.75" customHeight="1" x14ac:dyDescent="0.25">
      <c r="A9" s="21">
        <v>4</v>
      </c>
      <c r="B9" s="22" t="str">
        <f t="shared" si="0"/>
        <v>KT4</v>
      </c>
      <c r="C9" s="23"/>
      <c r="D9" s="24" t="s">
        <v>48</v>
      </c>
      <c r="E9" s="24" t="s">
        <v>49</v>
      </c>
      <c r="F9" s="22"/>
      <c r="G9" s="22" t="s">
        <v>42</v>
      </c>
      <c r="H9" s="24"/>
      <c r="I9" s="24"/>
      <c r="J9" s="25">
        <v>4</v>
      </c>
      <c r="K9" s="22"/>
      <c r="L9" s="24" t="s">
        <v>43</v>
      </c>
      <c r="M9" s="27">
        <v>9558924</v>
      </c>
      <c r="N9" s="27">
        <f t="shared" si="1"/>
        <v>38235696</v>
      </c>
      <c r="O9" s="28" t="s">
        <v>50</v>
      </c>
      <c r="P9" s="27" t="s">
        <v>51</v>
      </c>
      <c r="Q9" s="27" t="s">
        <v>46</v>
      </c>
      <c r="R9" s="29"/>
      <c r="S9" s="1" t="s">
        <v>52</v>
      </c>
      <c r="T9" s="30" t="s">
        <v>31</v>
      </c>
      <c r="U9" s="23" t="str">
        <f>LOOKUP(1,1/(B9='[1]Danh mục'!$B$6:$B$93),'[1]Danh mục'!$T$6:$T$93)</f>
        <v>Vật tư xét nghiệm</v>
      </c>
    </row>
    <row r="10" spans="1:41" ht="81" customHeight="1" x14ac:dyDescent="0.25">
      <c r="A10" s="21">
        <v>5</v>
      </c>
      <c r="B10" s="22" t="str">
        <f t="shared" si="0"/>
        <v>KT5</v>
      </c>
      <c r="C10" s="23"/>
      <c r="D10" s="24" t="s">
        <v>53</v>
      </c>
      <c r="E10" s="24" t="s">
        <v>54</v>
      </c>
      <c r="F10" s="22"/>
      <c r="G10" s="22" t="s">
        <v>42</v>
      </c>
      <c r="H10" s="24"/>
      <c r="I10" s="24"/>
      <c r="J10" s="25">
        <v>3</v>
      </c>
      <c r="K10" s="22"/>
      <c r="L10" s="24" t="s">
        <v>43</v>
      </c>
      <c r="M10" s="27">
        <v>9558924</v>
      </c>
      <c r="N10" s="27">
        <f t="shared" si="1"/>
        <v>28676772</v>
      </c>
      <c r="O10" s="28">
        <v>0</v>
      </c>
      <c r="P10" s="27">
        <v>0</v>
      </c>
      <c r="Q10" s="32" t="s">
        <v>55</v>
      </c>
      <c r="R10" s="29"/>
      <c r="S10" s="1" t="s">
        <v>56</v>
      </c>
      <c r="T10" s="30" t="s">
        <v>31</v>
      </c>
      <c r="U10" s="23" t="str">
        <f>LOOKUP(1,1/(B10='[1]Danh mục'!$B$6:$B$93),'[1]Danh mục'!$T$6:$T$93)</f>
        <v>Vật tư xét nghiệm</v>
      </c>
    </row>
    <row r="11" spans="1:41" ht="45" customHeight="1" x14ac:dyDescent="0.25">
      <c r="A11" s="21">
        <v>6</v>
      </c>
      <c r="B11" s="22" t="str">
        <f t="shared" si="0"/>
        <v>KT6</v>
      </c>
      <c r="C11" s="23"/>
      <c r="D11" s="24" t="s">
        <v>57</v>
      </c>
      <c r="E11" s="24" t="s">
        <v>58</v>
      </c>
      <c r="F11" s="73"/>
      <c r="G11" s="22" t="s">
        <v>42</v>
      </c>
      <c r="H11" s="24"/>
      <c r="I11" s="24"/>
      <c r="J11" s="33">
        <f>3840*3</f>
        <v>11520</v>
      </c>
      <c r="K11" s="26" t="s">
        <v>25</v>
      </c>
      <c r="L11" s="24" t="s">
        <v>35</v>
      </c>
      <c r="M11" s="27">
        <f>16758000/3840</f>
        <v>4364.0625</v>
      </c>
      <c r="N11" s="27">
        <f t="shared" si="1"/>
        <v>50274000</v>
      </c>
      <c r="O11" s="28" t="s">
        <v>59</v>
      </c>
      <c r="P11" s="27" t="s">
        <v>60</v>
      </c>
      <c r="Q11" s="27" t="s">
        <v>61</v>
      </c>
      <c r="R11" s="29"/>
      <c r="S11" s="1" t="s">
        <v>62</v>
      </c>
      <c r="T11" s="30" t="s">
        <v>31</v>
      </c>
      <c r="U11" s="23" t="str">
        <f>LOOKUP(1,1/(B11='[1]Danh mục'!$B$6:$B$93),'[1]Danh mục'!$T$6:$T$93)</f>
        <v>Vật tư xét nghiệm</v>
      </c>
    </row>
    <row r="12" spans="1:41" ht="45" customHeight="1" x14ac:dyDescent="0.25">
      <c r="A12" s="21">
        <v>7</v>
      </c>
      <c r="B12" s="22" t="str">
        <f t="shared" si="0"/>
        <v>KT7</v>
      </c>
      <c r="C12" s="23"/>
      <c r="D12" s="24" t="s">
        <v>63</v>
      </c>
      <c r="E12" s="24" t="s">
        <v>64</v>
      </c>
      <c r="F12" s="73"/>
      <c r="G12" s="22" t="s">
        <v>42</v>
      </c>
      <c r="H12" s="24"/>
      <c r="I12" s="24"/>
      <c r="J12" s="33">
        <f>5760*2</f>
        <v>11520</v>
      </c>
      <c r="K12" s="26" t="s">
        <v>25</v>
      </c>
      <c r="L12" s="24" t="s">
        <v>35</v>
      </c>
      <c r="M12" s="27">
        <f>10500000/5760</f>
        <v>1822.9166666666667</v>
      </c>
      <c r="N12" s="27">
        <f t="shared" si="1"/>
        <v>21000000</v>
      </c>
      <c r="O12" s="28" t="s">
        <v>65</v>
      </c>
      <c r="P12" s="27" t="s">
        <v>66</v>
      </c>
      <c r="Q12" s="27" t="s">
        <v>67</v>
      </c>
      <c r="R12" s="29"/>
      <c r="S12" s="1" t="s">
        <v>68</v>
      </c>
      <c r="T12" s="30" t="s">
        <v>31</v>
      </c>
      <c r="U12" s="23" t="str">
        <f>LOOKUP(1,1/(B12='[1]Danh mục'!$B$6:$B$93),'[1]Danh mục'!$T$6:$T$93)</f>
        <v>Vật tư xét nghiệm</v>
      </c>
    </row>
    <row r="13" spans="1:41" ht="78" customHeight="1" x14ac:dyDescent="0.25">
      <c r="A13" s="21">
        <v>8</v>
      </c>
      <c r="B13" s="22" t="str">
        <f t="shared" si="0"/>
        <v>KT8</v>
      </c>
      <c r="C13" s="23"/>
      <c r="D13" s="24" t="s">
        <v>69</v>
      </c>
      <c r="E13" s="24" t="s">
        <v>70</v>
      </c>
      <c r="F13" s="22" t="s">
        <v>71</v>
      </c>
      <c r="G13" s="22" t="s">
        <v>72</v>
      </c>
      <c r="H13" s="24"/>
      <c r="I13" s="24"/>
      <c r="J13" s="25">
        <v>2</v>
      </c>
      <c r="K13" s="22"/>
      <c r="L13" s="24" t="s">
        <v>35</v>
      </c>
      <c r="M13" s="27">
        <v>37950000</v>
      </c>
      <c r="N13" s="27">
        <f t="shared" si="1"/>
        <v>75900000</v>
      </c>
      <c r="O13" s="28" t="s">
        <v>73</v>
      </c>
      <c r="P13" s="27" t="s">
        <v>74</v>
      </c>
      <c r="Q13" s="27" t="s">
        <v>75</v>
      </c>
      <c r="R13" s="29"/>
      <c r="S13" s="1" t="s">
        <v>76</v>
      </c>
      <c r="T13" s="30" t="s">
        <v>31</v>
      </c>
      <c r="U13" s="23" t="str">
        <f>LOOKUP(1,1/(B13='[1]Danh mục'!$B$6:$B$93),'[1]Danh mục'!$T$6:$T$93)</f>
        <v>Vật tư xét nghiệm</v>
      </c>
    </row>
    <row r="14" spans="1:41" ht="94.5" customHeight="1" x14ac:dyDescent="0.25">
      <c r="A14" s="21">
        <v>9</v>
      </c>
      <c r="B14" s="22" t="str">
        <f t="shared" si="0"/>
        <v>KT9</v>
      </c>
      <c r="C14" s="23"/>
      <c r="D14" s="24" t="s">
        <v>77</v>
      </c>
      <c r="E14" s="24" t="s">
        <v>78</v>
      </c>
      <c r="F14" s="22" t="s">
        <v>71</v>
      </c>
      <c r="G14" s="22" t="s">
        <v>72</v>
      </c>
      <c r="H14" s="24"/>
      <c r="I14" s="24"/>
      <c r="J14" s="25">
        <v>2</v>
      </c>
      <c r="K14" s="22"/>
      <c r="L14" s="24" t="s">
        <v>35</v>
      </c>
      <c r="M14" s="27">
        <v>37060000</v>
      </c>
      <c r="N14" s="27">
        <f t="shared" si="1"/>
        <v>74120000</v>
      </c>
      <c r="O14" s="28" t="s">
        <v>79</v>
      </c>
      <c r="P14" s="27" t="s">
        <v>80</v>
      </c>
      <c r="Q14" s="27" t="s">
        <v>75</v>
      </c>
      <c r="R14" s="29"/>
      <c r="S14" s="1" t="s">
        <v>81</v>
      </c>
      <c r="T14" s="30" t="s">
        <v>31</v>
      </c>
      <c r="U14" s="23" t="str">
        <f>LOOKUP(1,1/(B14='[1]Danh mục'!$B$6:$B$93),'[1]Danh mục'!$T$6:$T$93)</f>
        <v>Vật tư xét nghiệm</v>
      </c>
    </row>
    <row r="15" spans="1:41" ht="76.5" customHeight="1" x14ac:dyDescent="0.25">
      <c r="A15" s="21">
        <v>10</v>
      </c>
      <c r="B15" s="22" t="str">
        <f t="shared" si="0"/>
        <v>KT10</v>
      </c>
      <c r="C15" s="23"/>
      <c r="D15" s="24" t="s">
        <v>82</v>
      </c>
      <c r="E15" s="24" t="s">
        <v>83</v>
      </c>
      <c r="F15" s="22" t="s">
        <v>71</v>
      </c>
      <c r="G15" s="22" t="s">
        <v>72</v>
      </c>
      <c r="H15" s="24"/>
      <c r="I15" s="24"/>
      <c r="J15" s="25">
        <v>2</v>
      </c>
      <c r="K15" s="22"/>
      <c r="L15" s="24" t="s">
        <v>35</v>
      </c>
      <c r="M15" s="27">
        <v>37950000</v>
      </c>
      <c r="N15" s="27">
        <f t="shared" si="1"/>
        <v>75900000</v>
      </c>
      <c r="O15" s="28" t="s">
        <v>84</v>
      </c>
      <c r="P15" s="27" t="s">
        <v>85</v>
      </c>
      <c r="Q15" s="27" t="s">
        <v>75</v>
      </c>
      <c r="R15" s="29"/>
      <c r="S15" s="1" t="s">
        <v>86</v>
      </c>
      <c r="T15" s="30" t="s">
        <v>31</v>
      </c>
      <c r="U15" s="23" t="str">
        <f>LOOKUP(1,1/(B15='[1]Danh mục'!$B$6:$B$93),'[1]Danh mục'!$T$6:$T$93)</f>
        <v>Vật tư xét nghiệm</v>
      </c>
    </row>
    <row r="16" spans="1:41" ht="60.75" customHeight="1" x14ac:dyDescent="0.25">
      <c r="A16" s="21">
        <v>11</v>
      </c>
      <c r="B16" s="22" t="str">
        <f t="shared" si="0"/>
        <v>KT11</v>
      </c>
      <c r="C16" s="23"/>
      <c r="D16" s="24" t="s">
        <v>87</v>
      </c>
      <c r="E16" s="24" t="s">
        <v>88</v>
      </c>
      <c r="F16" s="22" t="s">
        <v>71</v>
      </c>
      <c r="G16" s="22" t="s">
        <v>72</v>
      </c>
      <c r="H16" s="24"/>
      <c r="I16" s="24"/>
      <c r="J16" s="25">
        <v>2</v>
      </c>
      <c r="K16" s="22"/>
      <c r="L16" s="24" t="s">
        <v>35</v>
      </c>
      <c r="M16" s="27">
        <v>43640000</v>
      </c>
      <c r="N16" s="27">
        <f t="shared" si="1"/>
        <v>87280000</v>
      </c>
      <c r="O16" s="28" t="s">
        <v>89</v>
      </c>
      <c r="P16" s="27" t="s">
        <v>90</v>
      </c>
      <c r="Q16" s="27" t="s">
        <v>75</v>
      </c>
      <c r="R16" s="29"/>
      <c r="S16" s="1" t="s">
        <v>91</v>
      </c>
      <c r="T16" s="30" t="s">
        <v>31</v>
      </c>
      <c r="U16" s="23" t="str">
        <f>LOOKUP(1,1/(B16='[1]Danh mục'!$B$6:$B$93),'[1]Danh mục'!$T$6:$T$93)</f>
        <v>Vật tư xét nghiệm</v>
      </c>
    </row>
    <row r="17" spans="1:21" ht="55.5" customHeight="1" x14ac:dyDescent="0.25">
      <c r="A17" s="21">
        <v>12</v>
      </c>
      <c r="B17" s="22" t="str">
        <f t="shared" si="0"/>
        <v>KT12</v>
      </c>
      <c r="C17" s="23"/>
      <c r="D17" s="24" t="s">
        <v>92</v>
      </c>
      <c r="E17" s="24" t="s">
        <v>93</v>
      </c>
      <c r="F17" s="22" t="s">
        <v>71</v>
      </c>
      <c r="G17" s="22" t="s">
        <v>72</v>
      </c>
      <c r="H17" s="24"/>
      <c r="I17" s="24"/>
      <c r="J17" s="25">
        <v>2</v>
      </c>
      <c r="K17" s="22"/>
      <c r="L17" s="24" t="s">
        <v>35</v>
      </c>
      <c r="M17" s="27">
        <v>37570000</v>
      </c>
      <c r="N17" s="27">
        <f t="shared" si="1"/>
        <v>75140000</v>
      </c>
      <c r="O17" s="28" t="s">
        <v>94</v>
      </c>
      <c r="P17" s="27" t="s">
        <v>95</v>
      </c>
      <c r="Q17" s="27" t="s">
        <v>75</v>
      </c>
      <c r="R17" s="29"/>
      <c r="S17" s="1" t="s">
        <v>96</v>
      </c>
      <c r="T17" s="30" t="s">
        <v>31</v>
      </c>
      <c r="U17" s="23" t="str">
        <f>LOOKUP(1,1/(B17='[1]Danh mục'!$B$6:$B$93),'[1]Danh mục'!$T$6:$T$93)</f>
        <v>Vật tư xét nghiệm</v>
      </c>
    </row>
    <row r="18" spans="1:21" ht="49.5" x14ac:dyDescent="0.25">
      <c r="A18" s="21">
        <v>13</v>
      </c>
      <c r="B18" s="22" t="str">
        <f t="shared" si="0"/>
        <v>KT13</v>
      </c>
      <c r="C18" s="23"/>
      <c r="D18" s="24" t="s">
        <v>97</v>
      </c>
      <c r="E18" s="24" t="s">
        <v>98</v>
      </c>
      <c r="F18" s="22" t="s">
        <v>71</v>
      </c>
      <c r="G18" s="22" t="s">
        <v>72</v>
      </c>
      <c r="H18" s="24"/>
      <c r="I18" s="24"/>
      <c r="J18" s="25">
        <v>2</v>
      </c>
      <c r="K18" s="22"/>
      <c r="L18" s="24" t="s">
        <v>35</v>
      </c>
      <c r="M18" s="27">
        <v>35900000</v>
      </c>
      <c r="N18" s="27">
        <f t="shared" si="1"/>
        <v>71800000</v>
      </c>
      <c r="O18" s="28" t="s">
        <v>99</v>
      </c>
      <c r="P18" s="27" t="s">
        <v>100</v>
      </c>
      <c r="Q18" s="27" t="s">
        <v>75</v>
      </c>
      <c r="R18" s="29"/>
      <c r="S18" s="1" t="s">
        <v>101</v>
      </c>
      <c r="T18" s="30" t="s">
        <v>31</v>
      </c>
      <c r="U18" s="23" t="str">
        <f>LOOKUP(1,1/(B18='[1]Danh mục'!$B$6:$B$93),'[1]Danh mục'!$T$6:$T$93)</f>
        <v>Vật tư xét nghiệm</v>
      </c>
    </row>
    <row r="19" spans="1:21" ht="49.5" x14ac:dyDescent="0.25">
      <c r="A19" s="21">
        <v>14</v>
      </c>
      <c r="B19" s="22" t="str">
        <f t="shared" si="0"/>
        <v>KT14</v>
      </c>
      <c r="C19" s="23"/>
      <c r="D19" s="24" t="s">
        <v>102</v>
      </c>
      <c r="E19" s="24" t="s">
        <v>103</v>
      </c>
      <c r="F19" s="22" t="s">
        <v>71</v>
      </c>
      <c r="G19" s="22" t="s">
        <v>72</v>
      </c>
      <c r="H19" s="24"/>
      <c r="I19" s="24"/>
      <c r="J19" s="25">
        <v>2</v>
      </c>
      <c r="K19" s="22"/>
      <c r="L19" s="24" t="s">
        <v>35</v>
      </c>
      <c r="M19" s="27">
        <v>37950000</v>
      </c>
      <c r="N19" s="27">
        <f t="shared" si="1"/>
        <v>75900000</v>
      </c>
      <c r="O19" s="28" t="s">
        <v>104</v>
      </c>
      <c r="P19" s="27" t="s">
        <v>105</v>
      </c>
      <c r="Q19" s="27" t="s">
        <v>75</v>
      </c>
      <c r="R19" s="29"/>
      <c r="S19" s="1" t="s">
        <v>106</v>
      </c>
      <c r="T19" s="30" t="s">
        <v>31</v>
      </c>
      <c r="U19" s="23" t="str">
        <f>LOOKUP(1,1/(B19='[1]Danh mục'!$B$6:$B$93),'[1]Danh mục'!$T$6:$T$93)</f>
        <v>Vật tư xét nghiệm</v>
      </c>
    </row>
    <row r="20" spans="1:21" ht="49.5" x14ac:dyDescent="0.25">
      <c r="A20" s="21">
        <v>15</v>
      </c>
      <c r="B20" s="22" t="str">
        <f t="shared" si="0"/>
        <v>KT15</v>
      </c>
      <c r="C20" s="23"/>
      <c r="D20" s="24" t="s">
        <v>107</v>
      </c>
      <c r="E20" s="24" t="s">
        <v>108</v>
      </c>
      <c r="F20" s="22" t="s">
        <v>71</v>
      </c>
      <c r="G20" s="22" t="s">
        <v>72</v>
      </c>
      <c r="H20" s="24"/>
      <c r="I20" s="24"/>
      <c r="J20" s="25">
        <v>2</v>
      </c>
      <c r="K20" s="22"/>
      <c r="L20" s="24" t="s">
        <v>35</v>
      </c>
      <c r="M20" s="27">
        <v>37950000</v>
      </c>
      <c r="N20" s="27">
        <f t="shared" si="1"/>
        <v>75900000</v>
      </c>
      <c r="O20" s="28" t="s">
        <v>109</v>
      </c>
      <c r="P20" s="27" t="s">
        <v>110</v>
      </c>
      <c r="Q20" s="27" t="s">
        <v>75</v>
      </c>
      <c r="R20" s="29"/>
      <c r="S20" s="1" t="s">
        <v>111</v>
      </c>
      <c r="T20" s="30" t="s">
        <v>31</v>
      </c>
      <c r="U20" s="23" t="str">
        <f>LOOKUP(1,1/(B20='[1]Danh mục'!$B$6:$B$93),'[1]Danh mục'!$T$6:$T$93)</f>
        <v>Vật tư xét nghiệm</v>
      </c>
    </row>
    <row r="21" spans="1:21" ht="49.5" x14ac:dyDescent="0.25">
      <c r="A21" s="21">
        <v>16</v>
      </c>
      <c r="B21" s="22" t="str">
        <f t="shared" si="0"/>
        <v>KT16</v>
      </c>
      <c r="C21" s="23"/>
      <c r="D21" s="24" t="s">
        <v>112</v>
      </c>
      <c r="E21" s="24" t="s">
        <v>113</v>
      </c>
      <c r="F21" s="73"/>
      <c r="G21" s="22" t="s">
        <v>42</v>
      </c>
      <c r="H21" s="24"/>
      <c r="I21" s="24"/>
      <c r="J21" s="25">
        <v>240</v>
      </c>
      <c r="K21" s="26" t="s">
        <v>25</v>
      </c>
      <c r="L21" s="24" t="s">
        <v>35</v>
      </c>
      <c r="M21" s="27">
        <f>3150000/60</f>
        <v>52500</v>
      </c>
      <c r="N21" s="27">
        <f t="shared" si="1"/>
        <v>12600000</v>
      </c>
      <c r="O21" s="28" t="s">
        <v>114</v>
      </c>
      <c r="P21" s="27" t="s">
        <v>115</v>
      </c>
      <c r="Q21" s="27" t="s">
        <v>116</v>
      </c>
      <c r="R21" s="29"/>
      <c r="S21" s="1" t="s">
        <v>117</v>
      </c>
      <c r="T21" s="30" t="s">
        <v>31</v>
      </c>
      <c r="U21" s="23" t="str">
        <f>LOOKUP(1,1/(B21='[1]Danh mục'!$B$6:$B$93),'[1]Danh mục'!$T$6:$T$93)</f>
        <v>Vật tư xét nghiệm</v>
      </c>
    </row>
    <row r="22" spans="1:21" ht="46.5" customHeight="1" x14ac:dyDescent="0.25">
      <c r="A22" s="21">
        <v>17</v>
      </c>
      <c r="B22" s="22" t="str">
        <f t="shared" si="0"/>
        <v>KT17</v>
      </c>
      <c r="C22" s="23"/>
      <c r="D22" s="31" t="s">
        <v>118</v>
      </c>
      <c r="E22" s="34" t="s">
        <v>119</v>
      </c>
      <c r="F22" s="36"/>
      <c r="G22" s="36" t="s">
        <v>42</v>
      </c>
      <c r="H22" s="24"/>
      <c r="I22" s="24"/>
      <c r="J22" s="33">
        <v>2500</v>
      </c>
      <c r="K22" s="26" t="s">
        <v>25</v>
      </c>
      <c r="L22" s="26" t="s">
        <v>120</v>
      </c>
      <c r="M22" s="27">
        <v>30000</v>
      </c>
      <c r="N22" s="27">
        <f t="shared" si="1"/>
        <v>75000000</v>
      </c>
      <c r="O22" s="37" t="s">
        <v>121</v>
      </c>
      <c r="P22" s="38" t="s">
        <v>122</v>
      </c>
      <c r="Q22" s="38" t="s">
        <v>123</v>
      </c>
      <c r="R22" s="39">
        <v>48</v>
      </c>
      <c r="T22" s="30" t="s">
        <v>31</v>
      </c>
      <c r="U22" s="23" t="str">
        <f>LOOKUP(1,1/(B22='[1]Danh mục'!$B$6:$B$93),'[1]Danh mục'!$T$6:$T$93)</f>
        <v>Vật tư xét nghiệm</v>
      </c>
    </row>
    <row r="23" spans="1:21" ht="27.75" customHeight="1" x14ac:dyDescent="0.25">
      <c r="A23" s="21">
        <v>18</v>
      </c>
      <c r="B23" s="22" t="str">
        <f t="shared" si="0"/>
        <v>KT18</v>
      </c>
      <c r="C23" s="23"/>
      <c r="D23" s="31" t="s">
        <v>124</v>
      </c>
      <c r="E23" s="34" t="s">
        <v>125</v>
      </c>
      <c r="F23" s="36"/>
      <c r="G23" s="36" t="s">
        <v>42</v>
      </c>
      <c r="H23" s="24"/>
      <c r="I23" s="24"/>
      <c r="J23" s="33">
        <v>2500</v>
      </c>
      <c r="K23" s="26" t="s">
        <v>25</v>
      </c>
      <c r="L23" s="26" t="s">
        <v>120</v>
      </c>
      <c r="M23" s="27">
        <v>30000</v>
      </c>
      <c r="N23" s="27">
        <f t="shared" si="1"/>
        <v>75000000</v>
      </c>
      <c r="O23" s="37" t="s">
        <v>126</v>
      </c>
      <c r="P23" s="38" t="s">
        <v>127</v>
      </c>
      <c r="Q23" s="38" t="s">
        <v>123</v>
      </c>
      <c r="R23" s="39">
        <v>47</v>
      </c>
      <c r="T23" s="30" t="s">
        <v>31</v>
      </c>
      <c r="U23" s="23" t="str">
        <f>LOOKUP(1,1/(B23='[1]Danh mục'!$B$6:$B$93),'[1]Danh mục'!$T$6:$T$93)</f>
        <v>Vật tư xét nghiệm</v>
      </c>
    </row>
    <row r="24" spans="1:21" ht="44.25" customHeight="1" x14ac:dyDescent="0.25">
      <c r="A24" s="21">
        <v>19</v>
      </c>
      <c r="B24" s="22" t="str">
        <f t="shared" si="0"/>
        <v>KT19</v>
      </c>
      <c r="C24" s="23"/>
      <c r="D24" s="24" t="s">
        <v>128</v>
      </c>
      <c r="E24" s="24" t="s">
        <v>129</v>
      </c>
      <c r="F24" s="73"/>
      <c r="G24" s="22" t="s">
        <v>42</v>
      </c>
      <c r="H24" s="24"/>
      <c r="I24" s="24"/>
      <c r="J24" s="25">
        <v>360</v>
      </c>
      <c r="K24" s="26" t="s">
        <v>25</v>
      </c>
      <c r="L24" s="24" t="s">
        <v>35</v>
      </c>
      <c r="M24" s="27">
        <f>3150000/120</f>
        <v>26250</v>
      </c>
      <c r="N24" s="27">
        <f t="shared" si="1"/>
        <v>9450000</v>
      </c>
      <c r="O24" s="28" t="s">
        <v>130</v>
      </c>
      <c r="P24" s="27" t="s">
        <v>131</v>
      </c>
      <c r="Q24" s="27" t="s">
        <v>116</v>
      </c>
      <c r="R24" s="29"/>
      <c r="S24" s="1" t="s">
        <v>132</v>
      </c>
      <c r="T24" s="30" t="s">
        <v>31</v>
      </c>
      <c r="U24" s="23" t="str">
        <f>LOOKUP(1,1/(B24='[1]Danh mục'!$B$6:$B$93),'[1]Danh mục'!$T$6:$T$93)</f>
        <v>Vật tư xét nghiệm</v>
      </c>
    </row>
    <row r="25" spans="1:21" ht="39.75" customHeight="1" x14ac:dyDescent="0.25">
      <c r="A25" s="21">
        <v>20</v>
      </c>
      <c r="B25" s="22" t="str">
        <f t="shared" si="0"/>
        <v>KT20</v>
      </c>
      <c r="C25" s="23"/>
      <c r="D25" s="24" t="s">
        <v>133</v>
      </c>
      <c r="E25" s="24" t="s">
        <v>134</v>
      </c>
      <c r="F25" s="73"/>
      <c r="G25" s="22" t="s">
        <v>42</v>
      </c>
      <c r="H25" s="24"/>
      <c r="I25" s="24"/>
      <c r="J25" s="25">
        <v>240</v>
      </c>
      <c r="K25" s="26" t="s">
        <v>25</v>
      </c>
      <c r="L25" s="24" t="s">
        <v>35</v>
      </c>
      <c r="M25" s="27">
        <f>3150000/60</f>
        <v>52500</v>
      </c>
      <c r="N25" s="27">
        <f t="shared" si="1"/>
        <v>12600000</v>
      </c>
      <c r="O25" s="28" t="s">
        <v>135</v>
      </c>
      <c r="P25" s="27" t="s">
        <v>136</v>
      </c>
      <c r="Q25" s="27" t="s">
        <v>116</v>
      </c>
      <c r="R25" s="29"/>
      <c r="S25" s="1" t="s">
        <v>137</v>
      </c>
      <c r="T25" s="30" t="s">
        <v>31</v>
      </c>
      <c r="U25" s="23" t="str">
        <f>LOOKUP(1,1/(B25='[1]Danh mục'!$B$6:$B$93),'[1]Danh mục'!$T$6:$T$93)</f>
        <v>Vật tư xét nghiệm</v>
      </c>
    </row>
    <row r="26" spans="1:21" ht="60.75" customHeight="1" x14ac:dyDescent="0.25">
      <c r="A26" s="21">
        <v>21</v>
      </c>
      <c r="B26" s="22" t="str">
        <f t="shared" si="0"/>
        <v>KT21</v>
      </c>
      <c r="C26" s="23"/>
      <c r="D26" s="35" t="s">
        <v>138</v>
      </c>
      <c r="E26" s="35" t="s">
        <v>139</v>
      </c>
      <c r="F26" s="36"/>
      <c r="G26" s="36" t="s">
        <v>140</v>
      </c>
      <c r="H26" s="24"/>
      <c r="I26" s="24"/>
      <c r="J26" s="33">
        <v>25000</v>
      </c>
      <c r="K26" s="40"/>
      <c r="L26" s="26" t="s">
        <v>120</v>
      </c>
      <c r="M26" s="27">
        <v>22350</v>
      </c>
      <c r="N26" s="27">
        <f t="shared" si="1"/>
        <v>558750000</v>
      </c>
      <c r="O26" s="41" t="s">
        <v>141</v>
      </c>
      <c r="P26" s="38">
        <v>10550110</v>
      </c>
      <c r="Q26" s="38" t="s">
        <v>142</v>
      </c>
      <c r="R26" s="39">
        <v>52</v>
      </c>
      <c r="T26" s="30" t="s">
        <v>31</v>
      </c>
      <c r="U26" s="23" t="str">
        <f>LOOKUP(1,1/(B26='[1]Danh mục'!$B$6:$B$93),'[1]Danh mục'!$T$6:$T$93)</f>
        <v>Vật tư xét nghiệm</v>
      </c>
    </row>
    <row r="27" spans="1:21" ht="67.5" customHeight="1" x14ac:dyDescent="0.25">
      <c r="A27" s="21">
        <v>22</v>
      </c>
      <c r="B27" s="22" t="str">
        <f t="shared" si="0"/>
        <v>KT22</v>
      </c>
      <c r="C27" s="23"/>
      <c r="D27" s="24" t="s">
        <v>143</v>
      </c>
      <c r="E27" s="24" t="s">
        <v>144</v>
      </c>
      <c r="F27" s="22" t="s">
        <v>145</v>
      </c>
      <c r="G27" s="22" t="s">
        <v>24</v>
      </c>
      <c r="H27" s="24"/>
      <c r="I27" s="24"/>
      <c r="J27" s="25">
        <v>15</v>
      </c>
      <c r="K27" s="26" t="s">
        <v>25</v>
      </c>
      <c r="L27" s="24" t="s">
        <v>26</v>
      </c>
      <c r="M27" s="27">
        <v>31000000</v>
      </c>
      <c r="N27" s="27">
        <f t="shared" si="1"/>
        <v>465000000</v>
      </c>
      <c r="O27" s="28" t="s">
        <v>146</v>
      </c>
      <c r="P27" s="27" t="s">
        <v>147</v>
      </c>
      <c r="Q27" s="27" t="s">
        <v>29</v>
      </c>
      <c r="R27" s="29"/>
      <c r="S27" s="1" t="s">
        <v>148</v>
      </c>
      <c r="T27" s="30" t="s">
        <v>31</v>
      </c>
      <c r="U27" s="23" t="str">
        <f>LOOKUP(1,1/(B27='[1]Danh mục'!$B$6:$B$93),'[1]Danh mục'!$T$6:$T$93)</f>
        <v>Vật tư xét nghiệm</v>
      </c>
    </row>
    <row r="28" spans="1:21" ht="66" customHeight="1" x14ac:dyDescent="0.25">
      <c r="A28" s="21">
        <v>23</v>
      </c>
      <c r="B28" s="22" t="str">
        <f t="shared" si="0"/>
        <v>KT23</v>
      </c>
      <c r="C28" s="23"/>
      <c r="D28" s="24" t="s">
        <v>149</v>
      </c>
      <c r="E28" s="24" t="s">
        <v>150</v>
      </c>
      <c r="F28" s="22" t="s">
        <v>151</v>
      </c>
      <c r="G28" s="22" t="s">
        <v>24</v>
      </c>
      <c r="H28" s="24"/>
      <c r="I28" s="24"/>
      <c r="J28" s="25">
        <v>15</v>
      </c>
      <c r="K28" s="26" t="s">
        <v>25</v>
      </c>
      <c r="L28" s="24" t="s">
        <v>26</v>
      </c>
      <c r="M28" s="27">
        <v>37170000</v>
      </c>
      <c r="N28" s="27">
        <f t="shared" si="1"/>
        <v>557550000</v>
      </c>
      <c r="O28" s="28" t="s">
        <v>152</v>
      </c>
      <c r="P28" s="27" t="s">
        <v>153</v>
      </c>
      <c r="Q28" s="27" t="s">
        <v>29</v>
      </c>
      <c r="R28" s="29"/>
      <c r="S28" s="1" t="s">
        <v>154</v>
      </c>
      <c r="T28" s="30" t="s">
        <v>31</v>
      </c>
      <c r="U28" s="23" t="str">
        <f>LOOKUP(1,1/(B28='[1]Danh mục'!$B$6:$B$93),'[1]Danh mục'!$T$6:$T$93)</f>
        <v>Vật tư xét nghiệm</v>
      </c>
    </row>
    <row r="29" spans="1:21" ht="49.5" x14ac:dyDescent="0.25">
      <c r="A29" s="21">
        <v>24</v>
      </c>
      <c r="B29" s="22" t="str">
        <f t="shared" si="0"/>
        <v>KT24</v>
      </c>
      <c r="C29" s="21"/>
      <c r="D29" s="42" t="s">
        <v>155</v>
      </c>
      <c r="E29" s="43" t="s">
        <v>156</v>
      </c>
      <c r="F29" s="74"/>
      <c r="G29" s="22" t="s">
        <v>157</v>
      </c>
      <c r="H29" s="24"/>
      <c r="I29" s="44"/>
      <c r="J29" s="25">
        <v>120</v>
      </c>
      <c r="K29" s="26" t="s">
        <v>25</v>
      </c>
      <c r="L29" s="26" t="s">
        <v>120</v>
      </c>
      <c r="M29" s="27">
        <v>173250</v>
      </c>
      <c r="N29" s="27">
        <f t="shared" si="1"/>
        <v>20790000</v>
      </c>
      <c r="O29" s="45" t="s">
        <v>158</v>
      </c>
      <c r="P29" s="45" t="s">
        <v>159</v>
      </c>
      <c r="Q29" s="38" t="s">
        <v>160</v>
      </c>
      <c r="R29" s="39">
        <v>27</v>
      </c>
      <c r="T29" s="30" t="s">
        <v>31</v>
      </c>
      <c r="U29" s="23" t="str">
        <f>LOOKUP(1,1/(B29='[1]Danh mục'!$B$6:$B$93),'[1]Danh mục'!$T$6:$T$93)</f>
        <v>Vật tư xét nghiệm</v>
      </c>
    </row>
    <row r="30" spans="1:21" ht="49.5" x14ac:dyDescent="0.25">
      <c r="A30" s="21">
        <v>25</v>
      </c>
      <c r="B30" s="22" t="str">
        <f t="shared" si="0"/>
        <v>KT25</v>
      </c>
      <c r="C30" s="21"/>
      <c r="D30" s="42" t="s">
        <v>161</v>
      </c>
      <c r="E30" s="43" t="s">
        <v>162</v>
      </c>
      <c r="F30" s="74"/>
      <c r="G30" s="22" t="s">
        <v>157</v>
      </c>
      <c r="H30" s="24"/>
      <c r="I30" s="44"/>
      <c r="J30" s="25">
        <v>120</v>
      </c>
      <c r="K30" s="26" t="s">
        <v>25</v>
      </c>
      <c r="L30" s="26" t="s">
        <v>120</v>
      </c>
      <c r="M30" s="27">
        <v>173250</v>
      </c>
      <c r="N30" s="27">
        <f t="shared" si="1"/>
        <v>20790000</v>
      </c>
      <c r="O30" s="45" t="s">
        <v>163</v>
      </c>
      <c r="P30" s="45" t="s">
        <v>164</v>
      </c>
      <c r="Q30" s="38" t="s">
        <v>160</v>
      </c>
      <c r="R30" s="39">
        <v>26</v>
      </c>
      <c r="T30" s="30" t="s">
        <v>31</v>
      </c>
      <c r="U30" s="23" t="str">
        <f>LOOKUP(1,1/(B30='[1]Danh mục'!$B$6:$B$93),'[1]Danh mục'!$T$6:$T$93)</f>
        <v>Vật tư xét nghiệm</v>
      </c>
    </row>
    <row r="31" spans="1:21" ht="56.25" customHeight="1" x14ac:dyDescent="0.25">
      <c r="A31" s="21">
        <v>26</v>
      </c>
      <c r="B31" s="22" t="str">
        <f t="shared" si="0"/>
        <v>KT26</v>
      </c>
      <c r="C31" s="23"/>
      <c r="D31" s="31" t="s">
        <v>165</v>
      </c>
      <c r="E31" s="31" t="s">
        <v>166</v>
      </c>
      <c r="F31" s="46" t="s">
        <v>167</v>
      </c>
      <c r="G31" s="46" t="s">
        <v>24</v>
      </c>
      <c r="H31" s="24"/>
      <c r="I31" s="24"/>
      <c r="J31" s="33">
        <v>15</v>
      </c>
      <c r="K31" s="26" t="s">
        <v>25</v>
      </c>
      <c r="L31" s="26" t="s">
        <v>120</v>
      </c>
      <c r="M31" s="27">
        <v>7135800</v>
      </c>
      <c r="N31" s="27">
        <f t="shared" si="1"/>
        <v>107037000</v>
      </c>
      <c r="O31" s="37" t="s">
        <v>168</v>
      </c>
      <c r="P31" s="47" t="s">
        <v>169</v>
      </c>
      <c r="Q31" s="38" t="s">
        <v>170</v>
      </c>
      <c r="R31" s="39">
        <v>16</v>
      </c>
      <c r="T31" s="30" t="s">
        <v>31</v>
      </c>
      <c r="U31" s="23" t="str">
        <f>LOOKUP(1,1/(B31='[1]Danh mục'!$B$6:$B$93),'[1]Danh mục'!$T$6:$T$93)</f>
        <v>Vật tư xét nghiệm</v>
      </c>
    </row>
    <row r="32" spans="1:21" ht="92.25" customHeight="1" x14ac:dyDescent="0.25">
      <c r="A32" s="21">
        <v>27</v>
      </c>
      <c r="B32" s="22" t="str">
        <f t="shared" si="0"/>
        <v>KT27</v>
      </c>
      <c r="C32" s="23"/>
      <c r="D32" s="24" t="s">
        <v>171</v>
      </c>
      <c r="E32" s="24" t="s">
        <v>172</v>
      </c>
      <c r="F32" s="22" t="s">
        <v>34</v>
      </c>
      <c r="G32" s="22" t="s">
        <v>24</v>
      </c>
      <c r="H32" s="24"/>
      <c r="I32" s="24"/>
      <c r="J32" s="25">
        <v>10</v>
      </c>
      <c r="K32" s="26" t="s">
        <v>25</v>
      </c>
      <c r="L32" s="24" t="s">
        <v>173</v>
      </c>
      <c r="M32" s="27">
        <v>2715616</v>
      </c>
      <c r="N32" s="27">
        <f t="shared" si="1"/>
        <v>27156160</v>
      </c>
      <c r="O32" s="28" t="s">
        <v>174</v>
      </c>
      <c r="P32" s="27" t="s">
        <v>175</v>
      </c>
      <c r="Q32" s="27" t="s">
        <v>176</v>
      </c>
      <c r="R32" s="29"/>
      <c r="S32" s="1" t="s">
        <v>177</v>
      </c>
      <c r="T32" s="30" t="s">
        <v>31</v>
      </c>
      <c r="U32" s="23" t="str">
        <f>LOOKUP(1,1/(B32='[1]Danh mục'!$B$6:$B$93),'[1]Danh mục'!$T$6:$T$93)</f>
        <v>Vật tư xét nghiệm</v>
      </c>
    </row>
    <row r="33" spans="1:21" ht="144" customHeight="1" x14ac:dyDescent="0.25">
      <c r="A33" s="21">
        <v>28</v>
      </c>
      <c r="B33" s="22" t="str">
        <f t="shared" si="0"/>
        <v>KT28</v>
      </c>
      <c r="C33" s="23"/>
      <c r="D33" s="24" t="s">
        <v>178</v>
      </c>
      <c r="E33" s="24" t="s">
        <v>179</v>
      </c>
      <c r="F33" s="22" t="s">
        <v>180</v>
      </c>
      <c r="G33" s="22" t="s">
        <v>181</v>
      </c>
      <c r="H33" s="24"/>
      <c r="I33" s="24"/>
      <c r="J33" s="25">
        <v>20</v>
      </c>
      <c r="K33" s="26" t="s">
        <v>25</v>
      </c>
      <c r="L33" s="24" t="s">
        <v>35</v>
      </c>
      <c r="M33" s="27">
        <v>5250000</v>
      </c>
      <c r="N33" s="27">
        <f t="shared" si="1"/>
        <v>105000000</v>
      </c>
      <c r="O33" s="28" t="s">
        <v>182</v>
      </c>
      <c r="P33" s="27" t="s">
        <v>183</v>
      </c>
      <c r="Q33" s="27" t="s">
        <v>38</v>
      </c>
      <c r="R33" s="29"/>
      <c r="S33" s="1" t="s">
        <v>184</v>
      </c>
      <c r="T33" s="30" t="s">
        <v>31</v>
      </c>
      <c r="U33" s="23" t="str">
        <f>LOOKUP(1,1/(B33='[1]Danh mục'!$B$6:$B$93),'[1]Danh mục'!$T$6:$T$93)</f>
        <v>Vật tư xét nghiệm</v>
      </c>
    </row>
    <row r="34" spans="1:21" ht="49.5" x14ac:dyDescent="0.25">
      <c r="A34" s="21">
        <v>29</v>
      </c>
      <c r="B34" s="22" t="str">
        <f t="shared" si="0"/>
        <v>KT29</v>
      </c>
      <c r="C34" s="23"/>
      <c r="D34" s="24" t="s">
        <v>185</v>
      </c>
      <c r="E34" s="24" t="s">
        <v>186</v>
      </c>
      <c r="F34" s="22" t="s">
        <v>187</v>
      </c>
      <c r="G34" s="22" t="s">
        <v>72</v>
      </c>
      <c r="H34" s="24"/>
      <c r="I34" s="24"/>
      <c r="J34" s="25">
        <v>2</v>
      </c>
      <c r="K34" s="22"/>
      <c r="L34" s="24" t="s">
        <v>35</v>
      </c>
      <c r="M34" s="27">
        <v>2528000</v>
      </c>
      <c r="N34" s="27">
        <f t="shared" si="1"/>
        <v>5056000</v>
      </c>
      <c r="O34" s="28" t="s">
        <v>188</v>
      </c>
      <c r="P34" s="27" t="s">
        <v>189</v>
      </c>
      <c r="Q34" s="27" t="s">
        <v>75</v>
      </c>
      <c r="R34" s="29"/>
      <c r="S34" s="1" t="s">
        <v>190</v>
      </c>
      <c r="T34" s="30" t="s">
        <v>31</v>
      </c>
      <c r="U34" s="23" t="str">
        <f>LOOKUP(1,1/(B34='[1]Danh mục'!$B$6:$B$93),'[1]Danh mục'!$T$6:$T$93)</f>
        <v>Vật tư xét nghiệm</v>
      </c>
    </row>
    <row r="35" spans="1:21" ht="115.5" customHeight="1" x14ac:dyDescent="0.25">
      <c r="A35" s="21">
        <v>30</v>
      </c>
      <c r="B35" s="22" t="str">
        <f t="shared" si="0"/>
        <v>KT30</v>
      </c>
      <c r="C35" s="23"/>
      <c r="D35" s="24" t="s">
        <v>191</v>
      </c>
      <c r="E35" s="48" t="s">
        <v>438</v>
      </c>
      <c r="F35" s="22" t="s">
        <v>192</v>
      </c>
      <c r="G35" s="22" t="s">
        <v>24</v>
      </c>
      <c r="H35" s="24"/>
      <c r="I35" s="24"/>
      <c r="J35" s="25">
        <v>7</v>
      </c>
      <c r="K35" s="26" t="s">
        <v>25</v>
      </c>
      <c r="L35" s="24" t="s">
        <v>35</v>
      </c>
      <c r="M35" s="27">
        <v>372240000</v>
      </c>
      <c r="N35" s="27">
        <f t="shared" si="1"/>
        <v>2605680000</v>
      </c>
      <c r="O35" s="28" t="s">
        <v>193</v>
      </c>
      <c r="P35" s="27">
        <v>13324</v>
      </c>
      <c r="Q35" s="27" t="s">
        <v>194</v>
      </c>
      <c r="R35" s="29"/>
      <c r="S35" s="1" t="s">
        <v>195</v>
      </c>
      <c r="T35" s="30" t="s">
        <v>31</v>
      </c>
      <c r="U35" s="23" t="str">
        <f>LOOKUP(1,1/(B35='[1]Danh mục'!$B$6:$B$93),'[1]Danh mục'!$T$6:$T$93)</f>
        <v>Vật tư xét nghiệm</v>
      </c>
    </row>
    <row r="36" spans="1:21" ht="49.5" x14ac:dyDescent="0.25">
      <c r="A36" s="21">
        <v>31</v>
      </c>
      <c r="B36" s="22" t="str">
        <f t="shared" si="0"/>
        <v>KT31</v>
      </c>
      <c r="C36" s="23"/>
      <c r="D36" s="34" t="s">
        <v>196</v>
      </c>
      <c r="E36" s="34" t="s">
        <v>197</v>
      </c>
      <c r="F36" s="46"/>
      <c r="G36" s="46" t="s">
        <v>157</v>
      </c>
      <c r="H36" s="24"/>
      <c r="I36" s="24"/>
      <c r="J36" s="33">
        <v>1536</v>
      </c>
      <c r="K36" s="26" t="s">
        <v>25</v>
      </c>
      <c r="L36" s="26" t="s">
        <v>120</v>
      </c>
      <c r="M36" s="27">
        <v>48950</v>
      </c>
      <c r="N36" s="27">
        <f t="shared" si="1"/>
        <v>75187200</v>
      </c>
      <c r="O36" s="37" t="s">
        <v>198</v>
      </c>
      <c r="P36" s="38" t="s">
        <v>199</v>
      </c>
      <c r="Q36" s="38" t="s">
        <v>200</v>
      </c>
      <c r="R36" s="39">
        <v>40</v>
      </c>
      <c r="T36" s="30" t="s">
        <v>31</v>
      </c>
      <c r="U36" s="23" t="str">
        <f>LOOKUP(1,1/(B36='[1]Danh mục'!$B$6:$B$93),'[1]Danh mục'!$T$6:$T$93)</f>
        <v>Vật tư xét nghiệm</v>
      </c>
    </row>
    <row r="37" spans="1:21" ht="49.5" x14ac:dyDescent="0.25">
      <c r="A37" s="21">
        <v>32</v>
      </c>
      <c r="B37" s="22" t="str">
        <f t="shared" si="0"/>
        <v>KT32</v>
      </c>
      <c r="C37" s="23"/>
      <c r="D37" s="34" t="s">
        <v>201</v>
      </c>
      <c r="E37" s="34" t="s">
        <v>202</v>
      </c>
      <c r="F37" s="46"/>
      <c r="G37" s="46" t="s">
        <v>157</v>
      </c>
      <c r="H37" s="24"/>
      <c r="I37" s="24"/>
      <c r="J37" s="33">
        <v>2400</v>
      </c>
      <c r="K37" s="26" t="s">
        <v>25</v>
      </c>
      <c r="L37" s="26" t="s">
        <v>120</v>
      </c>
      <c r="M37" s="27">
        <v>52400</v>
      </c>
      <c r="N37" s="27">
        <f t="shared" si="1"/>
        <v>125760000</v>
      </c>
      <c r="O37" s="37" t="s">
        <v>203</v>
      </c>
      <c r="P37" s="38" t="s">
        <v>204</v>
      </c>
      <c r="Q37" s="38" t="s">
        <v>200</v>
      </c>
      <c r="R37" s="39">
        <v>44</v>
      </c>
      <c r="T37" s="30" t="s">
        <v>31</v>
      </c>
      <c r="U37" s="23" t="str">
        <f>LOOKUP(1,1/(B37='[1]Danh mục'!$B$6:$B$93),'[1]Danh mục'!$T$6:$T$93)</f>
        <v>Vật tư xét nghiệm</v>
      </c>
    </row>
    <row r="38" spans="1:21" ht="49.5" x14ac:dyDescent="0.25">
      <c r="A38" s="21">
        <v>33</v>
      </c>
      <c r="B38" s="22" t="str">
        <f t="shared" si="0"/>
        <v>KT33</v>
      </c>
      <c r="C38" s="23"/>
      <c r="D38" s="34" t="s">
        <v>205</v>
      </c>
      <c r="E38" s="34" t="s">
        <v>206</v>
      </c>
      <c r="F38" s="46"/>
      <c r="G38" s="46" t="s">
        <v>157</v>
      </c>
      <c r="H38" s="24"/>
      <c r="I38" s="24"/>
      <c r="J38" s="33">
        <v>2400</v>
      </c>
      <c r="K38" s="26" t="s">
        <v>25</v>
      </c>
      <c r="L38" s="26" t="s">
        <v>120</v>
      </c>
      <c r="M38" s="27">
        <v>22960</v>
      </c>
      <c r="N38" s="27">
        <f t="shared" si="1"/>
        <v>55104000</v>
      </c>
      <c r="O38" s="37" t="s">
        <v>207</v>
      </c>
      <c r="P38" s="38" t="s">
        <v>208</v>
      </c>
      <c r="Q38" s="38" t="s">
        <v>200</v>
      </c>
      <c r="R38" s="39">
        <v>41</v>
      </c>
      <c r="T38" s="30" t="s">
        <v>31</v>
      </c>
      <c r="U38" s="23" t="str">
        <f>LOOKUP(1,1/(B38='[1]Danh mục'!$B$6:$B$93),'[1]Danh mục'!$T$6:$T$93)</f>
        <v>Vật tư xét nghiệm</v>
      </c>
    </row>
    <row r="39" spans="1:21" ht="49.5" x14ac:dyDescent="0.25">
      <c r="A39" s="21">
        <v>34</v>
      </c>
      <c r="B39" s="22" t="str">
        <f t="shared" si="0"/>
        <v>KT34</v>
      </c>
      <c r="C39" s="23"/>
      <c r="D39" s="34" t="s">
        <v>209</v>
      </c>
      <c r="E39" s="34" t="s">
        <v>210</v>
      </c>
      <c r="F39" s="46"/>
      <c r="G39" s="46" t="s">
        <v>157</v>
      </c>
      <c r="H39" s="24"/>
      <c r="I39" s="24"/>
      <c r="J39" s="33">
        <v>1728</v>
      </c>
      <c r="K39" s="26" t="s">
        <v>25</v>
      </c>
      <c r="L39" s="26" t="s">
        <v>120</v>
      </c>
      <c r="M39" s="27">
        <v>54390</v>
      </c>
      <c r="N39" s="27">
        <f t="shared" si="1"/>
        <v>93985920</v>
      </c>
      <c r="O39" s="37" t="s">
        <v>211</v>
      </c>
      <c r="P39" s="38" t="s">
        <v>212</v>
      </c>
      <c r="Q39" s="38" t="s">
        <v>200</v>
      </c>
      <c r="R39" s="39">
        <v>43</v>
      </c>
      <c r="T39" s="30" t="s">
        <v>31</v>
      </c>
      <c r="U39" s="23" t="str">
        <f>LOOKUP(1,1/(B39='[1]Danh mục'!$B$6:$B$93),'[1]Danh mục'!$T$6:$T$93)</f>
        <v>Vật tư xét nghiệm</v>
      </c>
    </row>
    <row r="40" spans="1:21" ht="45" customHeight="1" x14ac:dyDescent="0.25">
      <c r="A40" s="21">
        <v>35</v>
      </c>
      <c r="B40" s="22" t="str">
        <f t="shared" si="0"/>
        <v>KT35</v>
      </c>
      <c r="C40" s="23"/>
      <c r="D40" s="34" t="s">
        <v>213</v>
      </c>
      <c r="E40" s="34" t="s">
        <v>214</v>
      </c>
      <c r="F40" s="36"/>
      <c r="G40" s="46" t="s">
        <v>157</v>
      </c>
      <c r="H40" s="24"/>
      <c r="I40" s="24"/>
      <c r="J40" s="33">
        <v>1536</v>
      </c>
      <c r="K40" s="26" t="s">
        <v>25</v>
      </c>
      <c r="L40" s="26" t="s">
        <v>120</v>
      </c>
      <c r="M40" s="27">
        <v>110600</v>
      </c>
      <c r="N40" s="27">
        <f t="shared" si="1"/>
        <v>169881600</v>
      </c>
      <c r="O40" s="37" t="s">
        <v>215</v>
      </c>
      <c r="P40" s="38" t="s">
        <v>216</v>
      </c>
      <c r="Q40" s="38" t="s">
        <v>200</v>
      </c>
      <c r="R40" s="39">
        <v>45</v>
      </c>
      <c r="T40" s="30" t="s">
        <v>31</v>
      </c>
      <c r="U40" s="23" t="str">
        <f>LOOKUP(1,1/(B40='[1]Danh mục'!$B$6:$B$93),'[1]Danh mục'!$T$6:$T$93)</f>
        <v>Vật tư xét nghiệm</v>
      </c>
    </row>
    <row r="41" spans="1:21" ht="45" customHeight="1" x14ac:dyDescent="0.25">
      <c r="A41" s="21">
        <v>36</v>
      </c>
      <c r="B41" s="22" t="str">
        <f t="shared" si="0"/>
        <v>KT36</v>
      </c>
      <c r="C41" s="23"/>
      <c r="D41" s="34" t="s">
        <v>217</v>
      </c>
      <c r="E41" s="34" t="s">
        <v>218</v>
      </c>
      <c r="F41" s="46"/>
      <c r="G41" s="46" t="s">
        <v>157</v>
      </c>
      <c r="H41" s="24"/>
      <c r="I41" s="24"/>
      <c r="J41" s="33">
        <v>1728</v>
      </c>
      <c r="K41" s="26" t="s">
        <v>25</v>
      </c>
      <c r="L41" s="26" t="s">
        <v>120</v>
      </c>
      <c r="M41" s="27">
        <v>54390</v>
      </c>
      <c r="N41" s="27">
        <f t="shared" si="1"/>
        <v>93985920</v>
      </c>
      <c r="O41" s="37" t="s">
        <v>219</v>
      </c>
      <c r="P41" s="38" t="s">
        <v>220</v>
      </c>
      <c r="Q41" s="38" t="s">
        <v>200</v>
      </c>
      <c r="R41" s="3">
        <v>42</v>
      </c>
      <c r="T41" s="30" t="s">
        <v>31</v>
      </c>
      <c r="U41" s="23" t="str">
        <f>LOOKUP(1,1/(B41='[1]Danh mục'!$B$6:$B$93),'[1]Danh mục'!$T$6:$T$93)</f>
        <v>Vật tư xét nghiệm</v>
      </c>
    </row>
    <row r="42" spans="1:21" ht="39.75" customHeight="1" x14ac:dyDescent="0.25">
      <c r="A42" s="21">
        <v>37</v>
      </c>
      <c r="B42" s="22" t="str">
        <f t="shared" si="0"/>
        <v>KT37</v>
      </c>
      <c r="C42" s="23"/>
      <c r="D42" s="34" t="s">
        <v>221</v>
      </c>
      <c r="E42" s="34" t="s">
        <v>222</v>
      </c>
      <c r="F42" s="46"/>
      <c r="G42" s="46" t="s">
        <v>157</v>
      </c>
      <c r="H42" s="24"/>
      <c r="I42" s="24"/>
      <c r="J42" s="33">
        <v>1536</v>
      </c>
      <c r="K42" s="26" t="s">
        <v>25</v>
      </c>
      <c r="L42" s="26" t="s">
        <v>120</v>
      </c>
      <c r="M42" s="27">
        <v>57300</v>
      </c>
      <c r="N42" s="27">
        <f t="shared" si="1"/>
        <v>88012800</v>
      </c>
      <c r="O42" s="37" t="s">
        <v>223</v>
      </c>
      <c r="P42" s="38" t="s">
        <v>224</v>
      </c>
      <c r="Q42" s="38" t="s">
        <v>200</v>
      </c>
      <c r="R42" s="3">
        <v>39</v>
      </c>
      <c r="T42" s="30" t="s">
        <v>31</v>
      </c>
      <c r="U42" s="23" t="str">
        <f>LOOKUP(1,1/(B42='[1]Danh mục'!$B$6:$B$93),'[1]Danh mục'!$T$6:$T$93)</f>
        <v>Vật tư xét nghiệm</v>
      </c>
    </row>
    <row r="43" spans="1:21" ht="49.5" x14ac:dyDescent="0.25">
      <c r="A43" s="21">
        <v>38</v>
      </c>
      <c r="B43" s="22" t="str">
        <f t="shared" si="0"/>
        <v>KT38</v>
      </c>
      <c r="C43" s="23"/>
      <c r="D43" s="24" t="s">
        <v>225</v>
      </c>
      <c r="E43" s="24" t="s">
        <v>226</v>
      </c>
      <c r="F43" s="46"/>
      <c r="G43" s="22" t="s">
        <v>227</v>
      </c>
      <c r="H43" s="24"/>
      <c r="I43" s="24"/>
      <c r="J43" s="25">
        <v>2</v>
      </c>
      <c r="K43" s="22"/>
      <c r="L43" s="24" t="s">
        <v>35</v>
      </c>
      <c r="M43" s="27">
        <v>22264000</v>
      </c>
      <c r="N43" s="27">
        <f t="shared" si="1"/>
        <v>44528000</v>
      </c>
      <c r="O43" s="28" t="s">
        <v>228</v>
      </c>
      <c r="P43" s="27" t="s">
        <v>229</v>
      </c>
      <c r="Q43" s="27" t="s">
        <v>75</v>
      </c>
      <c r="S43" s="1" t="s">
        <v>230</v>
      </c>
      <c r="T43" s="30" t="s">
        <v>31</v>
      </c>
      <c r="U43" s="23" t="str">
        <f>LOOKUP(1,1/(B43='[1]Danh mục'!$B$6:$B$93),'[1]Danh mục'!$T$6:$T$93)</f>
        <v>Vật tư xét nghiệm</v>
      </c>
    </row>
    <row r="44" spans="1:21" ht="63.75" customHeight="1" x14ac:dyDescent="0.25">
      <c r="A44" s="21">
        <v>39</v>
      </c>
      <c r="B44" s="22" t="str">
        <f t="shared" si="0"/>
        <v>KT39</v>
      </c>
      <c r="C44" s="21"/>
      <c r="D44" s="42" t="s">
        <v>231</v>
      </c>
      <c r="E44" s="43" t="s">
        <v>232</v>
      </c>
      <c r="F44" s="74"/>
      <c r="G44" s="22" t="s">
        <v>157</v>
      </c>
      <c r="H44" s="24"/>
      <c r="I44" s="44"/>
      <c r="J44" s="25">
        <v>480</v>
      </c>
      <c r="K44" s="26" t="s">
        <v>25</v>
      </c>
      <c r="L44" s="26" t="s">
        <v>120</v>
      </c>
      <c r="M44" s="27">
        <v>187687.5</v>
      </c>
      <c r="N44" s="27">
        <f t="shared" si="1"/>
        <v>90090000</v>
      </c>
      <c r="O44" s="45" t="s">
        <v>233</v>
      </c>
      <c r="P44" s="45" t="s">
        <v>234</v>
      </c>
      <c r="Q44" s="38" t="s">
        <v>160</v>
      </c>
      <c r="R44" s="3">
        <v>29</v>
      </c>
      <c r="T44" s="30" t="s">
        <v>31</v>
      </c>
      <c r="U44" s="23" t="str">
        <f>LOOKUP(1,1/(B44='[1]Danh mục'!$B$6:$B$93),'[1]Danh mục'!$T$6:$T$93)</f>
        <v>Vật tư xét nghiệm</v>
      </c>
    </row>
    <row r="45" spans="1:21" ht="58.5" customHeight="1" x14ac:dyDescent="0.25">
      <c r="A45" s="21">
        <v>40</v>
      </c>
      <c r="B45" s="22" t="str">
        <f t="shared" si="0"/>
        <v>KT40</v>
      </c>
      <c r="C45" s="23"/>
      <c r="D45" s="24" t="s">
        <v>235</v>
      </c>
      <c r="E45" s="24" t="s">
        <v>236</v>
      </c>
      <c r="F45" s="22" t="s">
        <v>237</v>
      </c>
      <c r="G45" s="22" t="s">
        <v>24</v>
      </c>
      <c r="H45" s="24"/>
      <c r="I45" s="24"/>
      <c r="J45" s="25">
        <v>50</v>
      </c>
      <c r="K45" s="26" t="s">
        <v>25</v>
      </c>
      <c r="L45" s="24" t="s">
        <v>173</v>
      </c>
      <c r="M45" s="27">
        <v>4895100</v>
      </c>
      <c r="N45" s="27">
        <f t="shared" si="1"/>
        <v>244755000</v>
      </c>
      <c r="O45" s="28" t="s">
        <v>238</v>
      </c>
      <c r="P45" s="27" t="s">
        <v>239</v>
      </c>
      <c r="Q45" s="27" t="s">
        <v>176</v>
      </c>
      <c r="S45" s="1" t="s">
        <v>240</v>
      </c>
      <c r="T45" s="30" t="s">
        <v>31</v>
      </c>
      <c r="U45" s="23" t="str">
        <f>LOOKUP(1,1/(B45='[1]Danh mục'!$B$6:$B$93),'[1]Danh mục'!$T$6:$T$93)</f>
        <v>Vật tư xét nghiệm</v>
      </c>
    </row>
    <row r="46" spans="1:21" ht="58.5" customHeight="1" x14ac:dyDescent="0.25">
      <c r="A46" s="21">
        <v>41</v>
      </c>
      <c r="B46" s="22" t="str">
        <f t="shared" si="0"/>
        <v>KT41</v>
      </c>
      <c r="C46" s="21"/>
      <c r="D46" s="42" t="s">
        <v>241</v>
      </c>
      <c r="E46" s="43" t="s">
        <v>242</v>
      </c>
      <c r="F46" s="74"/>
      <c r="G46" s="22" t="s">
        <v>157</v>
      </c>
      <c r="H46" s="24"/>
      <c r="I46" s="44"/>
      <c r="J46" s="25">
        <v>480</v>
      </c>
      <c r="K46" s="26" t="s">
        <v>25</v>
      </c>
      <c r="L46" s="26" t="s">
        <v>120</v>
      </c>
      <c r="M46" s="27">
        <v>187687.5</v>
      </c>
      <c r="N46" s="27">
        <f t="shared" si="1"/>
        <v>90090000</v>
      </c>
      <c r="O46" s="45" t="s">
        <v>243</v>
      </c>
      <c r="P46" s="45" t="s">
        <v>244</v>
      </c>
      <c r="Q46" s="38" t="s">
        <v>160</v>
      </c>
      <c r="R46" s="3">
        <v>21</v>
      </c>
      <c r="T46" s="30" t="s">
        <v>31</v>
      </c>
      <c r="U46" s="23" t="str">
        <f>LOOKUP(1,1/(B46='[1]Danh mục'!$B$6:$B$93),'[1]Danh mục'!$T$6:$T$93)</f>
        <v>Vật tư xét nghiệm</v>
      </c>
    </row>
    <row r="47" spans="1:21" ht="60.75" customHeight="1" x14ac:dyDescent="0.25">
      <c r="A47" s="21">
        <v>42</v>
      </c>
      <c r="B47" s="22" t="str">
        <f t="shared" si="0"/>
        <v>KT42</v>
      </c>
      <c r="C47" s="49"/>
      <c r="D47" s="42" t="s">
        <v>245</v>
      </c>
      <c r="E47" s="43" t="s">
        <v>246</v>
      </c>
      <c r="F47" s="74"/>
      <c r="G47" s="22" t="s">
        <v>157</v>
      </c>
      <c r="H47" s="24"/>
      <c r="I47" s="44"/>
      <c r="J47" s="25">
        <v>480</v>
      </c>
      <c r="K47" s="26" t="s">
        <v>25</v>
      </c>
      <c r="L47" s="26" t="s">
        <v>120</v>
      </c>
      <c r="M47" s="27">
        <v>187687.5</v>
      </c>
      <c r="N47" s="27">
        <f t="shared" si="1"/>
        <v>90090000</v>
      </c>
      <c r="O47" s="45" t="s">
        <v>247</v>
      </c>
      <c r="P47" s="45" t="s">
        <v>248</v>
      </c>
      <c r="Q47" s="38" t="s">
        <v>160</v>
      </c>
      <c r="R47" s="3">
        <v>22</v>
      </c>
      <c r="T47" s="30" t="s">
        <v>31</v>
      </c>
      <c r="U47" s="23" t="str">
        <f>LOOKUP(1,1/(B47='[1]Danh mục'!$B$6:$B$93),'[1]Danh mục'!$T$6:$T$93)</f>
        <v>Vật tư xét nghiệm</v>
      </c>
    </row>
    <row r="48" spans="1:21" ht="58.5" customHeight="1" x14ac:dyDescent="0.25">
      <c r="A48" s="21">
        <v>43</v>
      </c>
      <c r="B48" s="22" t="str">
        <f t="shared" si="0"/>
        <v>KT43</v>
      </c>
      <c r="C48" s="21"/>
      <c r="D48" s="42" t="s">
        <v>249</v>
      </c>
      <c r="E48" s="43" t="s">
        <v>250</v>
      </c>
      <c r="F48" s="74"/>
      <c r="G48" s="22" t="s">
        <v>157</v>
      </c>
      <c r="H48" s="24"/>
      <c r="I48" s="44"/>
      <c r="J48" s="25">
        <v>480</v>
      </c>
      <c r="K48" s="26" t="s">
        <v>25</v>
      </c>
      <c r="L48" s="26" t="s">
        <v>120</v>
      </c>
      <c r="M48" s="27">
        <v>173250</v>
      </c>
      <c r="N48" s="27">
        <f t="shared" si="1"/>
        <v>83160000</v>
      </c>
      <c r="O48" s="45" t="s">
        <v>251</v>
      </c>
      <c r="P48" s="45" t="s">
        <v>252</v>
      </c>
      <c r="Q48" s="38" t="s">
        <v>160</v>
      </c>
      <c r="R48" s="3">
        <v>38</v>
      </c>
      <c r="T48" s="30" t="s">
        <v>31</v>
      </c>
      <c r="U48" s="23" t="str">
        <f>LOOKUP(1,1/(B48='[1]Danh mục'!$B$6:$B$93),'[1]Danh mục'!$T$6:$T$93)</f>
        <v>Vật tư xét nghiệm</v>
      </c>
    </row>
    <row r="49" spans="1:21" ht="63" customHeight="1" x14ac:dyDescent="0.25">
      <c r="A49" s="21">
        <v>44</v>
      </c>
      <c r="B49" s="22" t="str">
        <f t="shared" si="0"/>
        <v>KT44</v>
      </c>
      <c r="C49" s="21"/>
      <c r="D49" s="42" t="s">
        <v>253</v>
      </c>
      <c r="E49" s="43" t="s">
        <v>254</v>
      </c>
      <c r="F49" s="74"/>
      <c r="G49" s="22" t="s">
        <v>157</v>
      </c>
      <c r="H49" s="24"/>
      <c r="I49" s="44"/>
      <c r="J49" s="25">
        <v>480</v>
      </c>
      <c r="K49" s="26" t="s">
        <v>25</v>
      </c>
      <c r="L49" s="26" t="s">
        <v>120</v>
      </c>
      <c r="M49" s="27">
        <v>187687.5</v>
      </c>
      <c r="N49" s="27">
        <f t="shared" si="1"/>
        <v>90090000</v>
      </c>
      <c r="O49" s="45" t="s">
        <v>255</v>
      </c>
      <c r="P49" s="45" t="s">
        <v>256</v>
      </c>
      <c r="Q49" s="50" t="s">
        <v>160</v>
      </c>
      <c r="R49" s="3">
        <v>19</v>
      </c>
      <c r="T49" s="30" t="s">
        <v>31</v>
      </c>
      <c r="U49" s="23" t="str">
        <f>LOOKUP(1,1/(B49='[1]Danh mục'!$B$6:$B$93),'[1]Danh mục'!$T$6:$T$93)</f>
        <v>Vật tư xét nghiệm</v>
      </c>
    </row>
    <row r="50" spans="1:21" ht="61.5" customHeight="1" x14ac:dyDescent="0.25">
      <c r="A50" s="21">
        <v>45</v>
      </c>
      <c r="B50" s="22" t="str">
        <f t="shared" si="0"/>
        <v>KT45</v>
      </c>
      <c r="C50" s="21"/>
      <c r="D50" s="42" t="s">
        <v>257</v>
      </c>
      <c r="E50" s="43" t="s">
        <v>258</v>
      </c>
      <c r="F50" s="74"/>
      <c r="G50" s="22" t="s">
        <v>157</v>
      </c>
      <c r="H50" s="24"/>
      <c r="I50" s="44"/>
      <c r="J50" s="25">
        <v>480</v>
      </c>
      <c r="K50" s="26" t="s">
        <v>25</v>
      </c>
      <c r="L50" s="26" t="s">
        <v>120</v>
      </c>
      <c r="M50" s="27">
        <v>187687.5</v>
      </c>
      <c r="N50" s="27">
        <f t="shared" si="1"/>
        <v>90090000</v>
      </c>
      <c r="O50" s="45" t="s">
        <v>259</v>
      </c>
      <c r="P50" s="45" t="s">
        <v>260</v>
      </c>
      <c r="Q50" s="38" t="s">
        <v>160</v>
      </c>
      <c r="R50" s="3">
        <v>20</v>
      </c>
      <c r="T50" s="30" t="s">
        <v>31</v>
      </c>
      <c r="U50" s="23" t="str">
        <f>LOOKUP(1,1/(B50='[1]Danh mục'!$B$6:$B$93),'[1]Danh mục'!$T$6:$T$93)</f>
        <v>Vật tư xét nghiệm</v>
      </c>
    </row>
    <row r="51" spans="1:21" ht="60" customHeight="1" x14ac:dyDescent="0.25">
      <c r="A51" s="21">
        <v>46</v>
      </c>
      <c r="B51" s="22" t="str">
        <f t="shared" si="0"/>
        <v>KT46</v>
      </c>
      <c r="C51" s="21"/>
      <c r="D51" s="42" t="s">
        <v>261</v>
      </c>
      <c r="E51" s="43" t="s">
        <v>262</v>
      </c>
      <c r="F51" s="74"/>
      <c r="G51" s="22" t="s">
        <v>157</v>
      </c>
      <c r="H51" s="24"/>
      <c r="I51" s="44"/>
      <c r="J51" s="25">
        <v>480</v>
      </c>
      <c r="K51" s="26" t="s">
        <v>25</v>
      </c>
      <c r="L51" s="26" t="s">
        <v>120</v>
      </c>
      <c r="M51" s="27">
        <v>206456.25</v>
      </c>
      <c r="N51" s="27">
        <f t="shared" si="1"/>
        <v>99099000</v>
      </c>
      <c r="O51" s="45" t="s">
        <v>263</v>
      </c>
      <c r="P51" s="45" t="s">
        <v>264</v>
      </c>
      <c r="Q51" s="38" t="s">
        <v>160</v>
      </c>
      <c r="R51" s="3">
        <v>33</v>
      </c>
      <c r="T51" s="30" t="s">
        <v>31</v>
      </c>
      <c r="U51" s="23" t="str">
        <f>LOOKUP(1,1/(B51='[1]Danh mục'!$B$6:$B$93),'[1]Danh mục'!$T$6:$T$93)</f>
        <v>Vật tư xét nghiệm</v>
      </c>
    </row>
    <row r="52" spans="1:21" ht="65.25" customHeight="1" x14ac:dyDescent="0.25">
      <c r="A52" s="21">
        <v>47</v>
      </c>
      <c r="B52" s="22" t="str">
        <f t="shared" si="0"/>
        <v>KT47</v>
      </c>
      <c r="C52" s="21"/>
      <c r="D52" s="42" t="s">
        <v>265</v>
      </c>
      <c r="E52" s="43" t="s">
        <v>266</v>
      </c>
      <c r="F52" s="74"/>
      <c r="G52" s="22" t="s">
        <v>157</v>
      </c>
      <c r="H52" s="24"/>
      <c r="I52" s="44"/>
      <c r="J52" s="25">
        <v>480</v>
      </c>
      <c r="K52" s="26" t="s">
        <v>25</v>
      </c>
      <c r="L52" s="26" t="s">
        <v>120</v>
      </c>
      <c r="M52" s="27">
        <v>202387.5</v>
      </c>
      <c r="N52" s="27">
        <f t="shared" si="1"/>
        <v>97146000</v>
      </c>
      <c r="O52" s="45" t="s">
        <v>267</v>
      </c>
      <c r="P52" s="45" t="s">
        <v>268</v>
      </c>
      <c r="Q52" s="38" t="s">
        <v>160</v>
      </c>
      <c r="R52" s="3">
        <v>32</v>
      </c>
      <c r="T52" s="30" t="s">
        <v>31</v>
      </c>
      <c r="U52" s="23" t="str">
        <f>LOOKUP(1,1/(B52='[1]Danh mục'!$B$6:$B$93),'[1]Danh mục'!$T$6:$T$93)</f>
        <v>TBYT</v>
      </c>
    </row>
    <row r="53" spans="1:21" ht="66" x14ac:dyDescent="0.25">
      <c r="A53" s="21">
        <v>48</v>
      </c>
      <c r="B53" s="22" t="str">
        <f t="shared" si="0"/>
        <v>KT48</v>
      </c>
      <c r="C53" s="21"/>
      <c r="D53" s="42" t="s">
        <v>269</v>
      </c>
      <c r="E53" s="43" t="s">
        <v>270</v>
      </c>
      <c r="F53" s="74"/>
      <c r="G53" s="22" t="s">
        <v>157</v>
      </c>
      <c r="H53" s="24"/>
      <c r="I53" s="44"/>
      <c r="J53" s="25">
        <v>480</v>
      </c>
      <c r="K53" s="26" t="s">
        <v>25</v>
      </c>
      <c r="L53" s="26" t="s">
        <v>120</v>
      </c>
      <c r="M53" s="27">
        <v>197312.5</v>
      </c>
      <c r="N53" s="27">
        <f t="shared" si="1"/>
        <v>94710000</v>
      </c>
      <c r="O53" s="45" t="s">
        <v>271</v>
      </c>
      <c r="P53" s="45" t="s">
        <v>272</v>
      </c>
      <c r="Q53" s="38" t="s">
        <v>160</v>
      </c>
      <c r="R53" s="3">
        <v>30</v>
      </c>
      <c r="T53" s="30" t="s">
        <v>31</v>
      </c>
      <c r="U53" s="23" t="str">
        <f>LOOKUP(1,1/(B53='[1]Danh mục'!$B$6:$B$93),'[1]Danh mục'!$T$6:$T$93)</f>
        <v>TBYT</v>
      </c>
    </row>
    <row r="54" spans="1:21" ht="66" x14ac:dyDescent="0.25">
      <c r="A54" s="21">
        <v>49</v>
      </c>
      <c r="B54" s="22" t="str">
        <f t="shared" si="0"/>
        <v>KT49</v>
      </c>
      <c r="C54" s="21"/>
      <c r="D54" s="42" t="s">
        <v>273</v>
      </c>
      <c r="E54" s="43" t="s">
        <v>274</v>
      </c>
      <c r="F54" s="74"/>
      <c r="G54" s="22" t="s">
        <v>157</v>
      </c>
      <c r="H54" s="24"/>
      <c r="I54" s="44"/>
      <c r="J54" s="25">
        <v>480</v>
      </c>
      <c r="K54" s="26" t="s">
        <v>25</v>
      </c>
      <c r="L54" s="26" t="s">
        <v>120</v>
      </c>
      <c r="M54" s="27">
        <v>197312.5</v>
      </c>
      <c r="N54" s="27">
        <f t="shared" si="1"/>
        <v>94710000</v>
      </c>
      <c r="O54" s="45" t="s">
        <v>275</v>
      </c>
      <c r="P54" s="45" t="s">
        <v>276</v>
      </c>
      <c r="Q54" s="38" t="s">
        <v>160</v>
      </c>
      <c r="R54" s="3">
        <v>28</v>
      </c>
      <c r="T54" s="30" t="s">
        <v>31</v>
      </c>
      <c r="U54" s="23" t="str">
        <f>LOOKUP(1,1/(B54='[1]Danh mục'!$B$6:$B$93),'[1]Danh mục'!$T$6:$T$93)</f>
        <v>Vật tư xét nghiệm</v>
      </c>
    </row>
    <row r="55" spans="1:21" ht="59.25" customHeight="1" x14ac:dyDescent="0.25">
      <c r="A55" s="21">
        <v>50</v>
      </c>
      <c r="B55" s="22" t="str">
        <f t="shared" si="0"/>
        <v>KT50</v>
      </c>
      <c r="C55" s="21"/>
      <c r="D55" s="42" t="s">
        <v>277</v>
      </c>
      <c r="E55" s="43" t="s">
        <v>278</v>
      </c>
      <c r="F55" s="74"/>
      <c r="G55" s="22" t="s">
        <v>157</v>
      </c>
      <c r="H55" s="24"/>
      <c r="I55" s="44"/>
      <c r="J55" s="25">
        <v>480</v>
      </c>
      <c r="K55" s="26" t="s">
        <v>25</v>
      </c>
      <c r="L55" s="26" t="s">
        <v>120</v>
      </c>
      <c r="M55" s="27">
        <v>202125</v>
      </c>
      <c r="N55" s="27">
        <f t="shared" si="1"/>
        <v>97020000</v>
      </c>
      <c r="O55" s="45" t="s">
        <v>279</v>
      </c>
      <c r="P55" s="45" t="s">
        <v>280</v>
      </c>
      <c r="Q55" s="38" t="s">
        <v>160</v>
      </c>
      <c r="R55" s="3">
        <v>24</v>
      </c>
      <c r="T55" s="30" t="s">
        <v>31</v>
      </c>
      <c r="U55" s="23" t="str">
        <f>LOOKUP(1,1/(B55='[1]Danh mục'!$B$6:$B$93),'[1]Danh mục'!$T$6:$T$93)</f>
        <v>Vật tư xét nghiệm</v>
      </c>
    </row>
    <row r="56" spans="1:21" ht="59.25" customHeight="1" x14ac:dyDescent="0.25">
      <c r="A56" s="21">
        <v>51</v>
      </c>
      <c r="B56" s="22" t="str">
        <f t="shared" si="0"/>
        <v>KT51</v>
      </c>
      <c r="C56" s="21"/>
      <c r="D56" s="24" t="s">
        <v>281</v>
      </c>
      <c r="E56" s="43" t="s">
        <v>282</v>
      </c>
      <c r="F56" s="74"/>
      <c r="G56" s="22" t="s">
        <v>157</v>
      </c>
      <c r="H56" s="24"/>
      <c r="I56" s="44"/>
      <c r="J56" s="25">
        <v>480</v>
      </c>
      <c r="K56" s="26" t="s">
        <v>25</v>
      </c>
      <c r="L56" s="26" t="s">
        <v>120</v>
      </c>
      <c r="M56" s="27">
        <v>197312.5</v>
      </c>
      <c r="N56" s="27">
        <f t="shared" si="1"/>
        <v>94710000</v>
      </c>
      <c r="O56" s="45" t="s">
        <v>283</v>
      </c>
      <c r="P56" s="45" t="s">
        <v>284</v>
      </c>
      <c r="Q56" s="38" t="s">
        <v>160</v>
      </c>
      <c r="R56" s="3">
        <v>17</v>
      </c>
      <c r="T56" s="30" t="s">
        <v>31</v>
      </c>
      <c r="U56" s="23" t="str">
        <f>LOOKUP(1,1/(B56='[1]Danh mục'!$B$6:$B$93),'[1]Danh mục'!$T$6:$T$93)</f>
        <v>Vật tư xét nghiệm</v>
      </c>
    </row>
    <row r="57" spans="1:21" ht="56.25" customHeight="1" x14ac:dyDescent="0.25">
      <c r="A57" s="21">
        <v>52</v>
      </c>
      <c r="B57" s="22" t="str">
        <f t="shared" si="0"/>
        <v>KT52</v>
      </c>
      <c r="C57" s="49"/>
      <c r="D57" s="42" t="s">
        <v>285</v>
      </c>
      <c r="E57" s="43" t="s">
        <v>286</v>
      </c>
      <c r="F57" s="74"/>
      <c r="G57" s="22" t="s">
        <v>157</v>
      </c>
      <c r="H57" s="24"/>
      <c r="I57" s="44"/>
      <c r="J57" s="25">
        <v>480</v>
      </c>
      <c r="K57" s="26" t="s">
        <v>25</v>
      </c>
      <c r="L57" s="26" t="s">
        <v>120</v>
      </c>
      <c r="M57" s="27">
        <v>197312.5</v>
      </c>
      <c r="N57" s="27">
        <f t="shared" si="1"/>
        <v>94710000</v>
      </c>
      <c r="O57" s="45" t="s">
        <v>287</v>
      </c>
      <c r="P57" s="45" t="s">
        <v>288</v>
      </c>
      <c r="Q57" s="38" t="s">
        <v>160</v>
      </c>
      <c r="R57" s="3">
        <v>18</v>
      </c>
      <c r="T57" s="30" t="s">
        <v>31</v>
      </c>
      <c r="U57" s="23" t="str">
        <f>LOOKUP(1,1/(B57='[1]Danh mục'!$B$6:$B$93),'[1]Danh mục'!$T$6:$T$93)</f>
        <v>TBYT</v>
      </c>
    </row>
    <row r="58" spans="1:21" ht="69" customHeight="1" x14ac:dyDescent="0.25">
      <c r="A58" s="21">
        <v>53</v>
      </c>
      <c r="B58" s="22" t="str">
        <f t="shared" si="0"/>
        <v>KT53</v>
      </c>
      <c r="C58" s="21"/>
      <c r="D58" s="42" t="s">
        <v>289</v>
      </c>
      <c r="E58" s="43" t="s">
        <v>290</v>
      </c>
      <c r="F58" s="74"/>
      <c r="G58" s="22" t="s">
        <v>157</v>
      </c>
      <c r="H58" s="24"/>
      <c r="I58" s="44"/>
      <c r="J58" s="25">
        <v>480</v>
      </c>
      <c r="K58" s="26" t="s">
        <v>25</v>
      </c>
      <c r="L58" s="26" t="s">
        <v>120</v>
      </c>
      <c r="M58" s="27">
        <v>202125</v>
      </c>
      <c r="N58" s="27">
        <f t="shared" si="1"/>
        <v>97020000</v>
      </c>
      <c r="O58" s="45" t="s">
        <v>291</v>
      </c>
      <c r="P58" s="45" t="s">
        <v>292</v>
      </c>
      <c r="Q58" s="38" t="s">
        <v>160</v>
      </c>
      <c r="R58" s="3">
        <v>25</v>
      </c>
      <c r="T58" s="30" t="s">
        <v>31</v>
      </c>
      <c r="U58" s="23" t="str">
        <f>LOOKUP(1,1/(B58='[1]Danh mục'!$B$6:$B$93),'[1]Danh mục'!$T$6:$T$93)</f>
        <v>TBYT</v>
      </c>
    </row>
    <row r="59" spans="1:21" ht="66.75" customHeight="1" x14ac:dyDescent="0.25">
      <c r="A59" s="21">
        <v>54</v>
      </c>
      <c r="B59" s="22" t="str">
        <f t="shared" si="0"/>
        <v>KT54</v>
      </c>
      <c r="C59" s="21"/>
      <c r="D59" s="42" t="s">
        <v>293</v>
      </c>
      <c r="E59" s="43" t="s">
        <v>294</v>
      </c>
      <c r="F59" s="74"/>
      <c r="G59" s="22" t="s">
        <v>157</v>
      </c>
      <c r="H59" s="24"/>
      <c r="I59" s="44"/>
      <c r="J59" s="25">
        <v>480</v>
      </c>
      <c r="K59" s="26" t="s">
        <v>25</v>
      </c>
      <c r="L59" s="26" t="s">
        <v>120</v>
      </c>
      <c r="M59" s="27">
        <v>187687.5</v>
      </c>
      <c r="N59" s="27">
        <f t="shared" si="1"/>
        <v>90090000</v>
      </c>
      <c r="O59" s="45" t="s">
        <v>295</v>
      </c>
      <c r="P59" s="45" t="s">
        <v>296</v>
      </c>
      <c r="Q59" s="38" t="s">
        <v>160</v>
      </c>
      <c r="R59" s="3">
        <v>37</v>
      </c>
      <c r="T59" s="30" t="s">
        <v>31</v>
      </c>
      <c r="U59" s="23" t="str">
        <f>LOOKUP(1,1/(B59='[1]Danh mục'!$B$6:$B$93),'[1]Danh mục'!$T$6:$T$93)</f>
        <v>TBYT</v>
      </c>
    </row>
    <row r="60" spans="1:21" ht="67.5" customHeight="1" x14ac:dyDescent="0.25">
      <c r="A60" s="21">
        <v>55</v>
      </c>
      <c r="B60" s="22" t="str">
        <f t="shared" si="0"/>
        <v>KT55</v>
      </c>
      <c r="C60" s="21"/>
      <c r="D60" s="42" t="s">
        <v>297</v>
      </c>
      <c r="E60" s="43" t="s">
        <v>298</v>
      </c>
      <c r="F60" s="74"/>
      <c r="G60" s="22" t="s">
        <v>157</v>
      </c>
      <c r="H60" s="24"/>
      <c r="I60" s="44"/>
      <c r="J60" s="25">
        <v>480</v>
      </c>
      <c r="K60" s="26" t="s">
        <v>25</v>
      </c>
      <c r="L60" s="26" t="s">
        <v>120</v>
      </c>
      <c r="M60" s="27">
        <v>202387.5</v>
      </c>
      <c r="N60" s="27">
        <f t="shared" si="1"/>
        <v>97146000</v>
      </c>
      <c r="O60" s="45" t="s">
        <v>299</v>
      </c>
      <c r="P60" s="45" t="s">
        <v>300</v>
      </c>
      <c r="Q60" s="38" t="s">
        <v>160</v>
      </c>
      <c r="R60" s="3">
        <v>31</v>
      </c>
      <c r="T60" s="30" t="s">
        <v>31</v>
      </c>
      <c r="U60" s="23" t="str">
        <f>LOOKUP(1,1/(B60='[1]Danh mục'!$B$6:$B$93),'[1]Danh mục'!$T$6:$T$93)</f>
        <v>Vật tư xét nghiệm</v>
      </c>
    </row>
    <row r="61" spans="1:21" ht="58.5" customHeight="1" x14ac:dyDescent="0.25">
      <c r="A61" s="21">
        <v>56</v>
      </c>
      <c r="B61" s="22" t="str">
        <f t="shared" si="0"/>
        <v>KT56</v>
      </c>
      <c r="C61" s="21"/>
      <c r="D61" s="42" t="s">
        <v>301</v>
      </c>
      <c r="E61" s="43" t="s">
        <v>302</v>
      </c>
      <c r="F61" s="74"/>
      <c r="G61" s="22" t="s">
        <v>157</v>
      </c>
      <c r="H61" s="24"/>
      <c r="I61" s="44"/>
      <c r="J61" s="25">
        <v>480</v>
      </c>
      <c r="K61" s="26" t="s">
        <v>25</v>
      </c>
      <c r="L61" s="26" t="s">
        <v>120</v>
      </c>
      <c r="M61" s="27">
        <v>202387.5</v>
      </c>
      <c r="N61" s="27">
        <f t="shared" si="1"/>
        <v>97146000</v>
      </c>
      <c r="O61" s="45" t="s">
        <v>303</v>
      </c>
      <c r="P61" s="45" t="s">
        <v>304</v>
      </c>
      <c r="Q61" s="38" t="s">
        <v>160</v>
      </c>
      <c r="R61" s="3">
        <v>34</v>
      </c>
      <c r="T61" s="30" t="s">
        <v>31</v>
      </c>
      <c r="U61" s="23" t="str">
        <f>LOOKUP(1,1/(B61='[1]Danh mục'!$B$6:$B$93),'[1]Danh mục'!$T$6:$T$93)</f>
        <v>Vật tư xét nghiệm</v>
      </c>
    </row>
    <row r="62" spans="1:21" ht="58.5" customHeight="1" x14ac:dyDescent="0.25">
      <c r="A62" s="21">
        <v>57</v>
      </c>
      <c r="B62" s="22" t="str">
        <f t="shared" si="0"/>
        <v>KT57</v>
      </c>
      <c r="C62" s="21"/>
      <c r="D62" s="42" t="s">
        <v>305</v>
      </c>
      <c r="E62" s="43" t="s">
        <v>306</v>
      </c>
      <c r="F62" s="74"/>
      <c r="G62" s="22" t="s">
        <v>157</v>
      </c>
      <c r="H62" s="24"/>
      <c r="I62" s="44"/>
      <c r="J62" s="25">
        <v>480</v>
      </c>
      <c r="K62" s="26" t="s">
        <v>25</v>
      </c>
      <c r="L62" s="26" t="s">
        <v>120</v>
      </c>
      <c r="M62" s="27">
        <v>202387.5</v>
      </c>
      <c r="N62" s="27">
        <f t="shared" si="1"/>
        <v>97146000</v>
      </c>
      <c r="O62" s="45" t="s">
        <v>307</v>
      </c>
      <c r="P62" s="45" t="s">
        <v>308</v>
      </c>
      <c r="Q62" s="38" t="s">
        <v>160</v>
      </c>
      <c r="R62" s="3">
        <v>35</v>
      </c>
      <c r="T62" s="30" t="s">
        <v>31</v>
      </c>
      <c r="U62" s="23" t="str">
        <f>LOOKUP(1,1/(B62='[1]Danh mục'!$B$6:$B$93),'[1]Danh mục'!$T$6:$T$93)</f>
        <v>Vật tư xét nghiệm</v>
      </c>
    </row>
    <row r="63" spans="1:21" ht="58.5" customHeight="1" x14ac:dyDescent="0.25">
      <c r="A63" s="21">
        <v>58</v>
      </c>
      <c r="B63" s="22" t="str">
        <f t="shared" si="0"/>
        <v>KT58</v>
      </c>
      <c r="C63" s="21"/>
      <c r="D63" s="42" t="s">
        <v>309</v>
      </c>
      <c r="E63" s="43" t="s">
        <v>310</v>
      </c>
      <c r="F63" s="74"/>
      <c r="G63" s="22" t="s">
        <v>157</v>
      </c>
      <c r="H63" s="24"/>
      <c r="I63" s="44"/>
      <c r="J63" s="25">
        <v>480</v>
      </c>
      <c r="K63" s="26" t="s">
        <v>25</v>
      </c>
      <c r="L63" s="26" t="s">
        <v>120</v>
      </c>
      <c r="M63" s="27">
        <v>202387.5</v>
      </c>
      <c r="N63" s="27">
        <f t="shared" si="1"/>
        <v>97146000</v>
      </c>
      <c r="O63" s="45" t="s">
        <v>311</v>
      </c>
      <c r="P63" s="45" t="s">
        <v>312</v>
      </c>
      <c r="Q63" s="38" t="s">
        <v>160</v>
      </c>
      <c r="R63" s="3">
        <v>36</v>
      </c>
      <c r="T63" s="30" t="s">
        <v>31</v>
      </c>
      <c r="U63" s="23" t="str">
        <f>LOOKUP(1,1/(B63='[1]Danh mục'!$B$6:$B$93),'[1]Danh mục'!$T$6:$T$93)</f>
        <v>Vật tư xét nghiệm</v>
      </c>
    </row>
    <row r="64" spans="1:21" ht="66" x14ac:dyDescent="0.25">
      <c r="A64" s="21">
        <v>59</v>
      </c>
      <c r="B64" s="22" t="str">
        <f t="shared" si="0"/>
        <v>KT59</v>
      </c>
      <c r="C64" s="23"/>
      <c r="D64" s="24" t="s">
        <v>313</v>
      </c>
      <c r="E64" s="24" t="s">
        <v>314</v>
      </c>
      <c r="F64" s="22" t="s">
        <v>315</v>
      </c>
      <c r="G64" s="22" t="s">
        <v>24</v>
      </c>
      <c r="H64" s="24"/>
      <c r="I64" s="24"/>
      <c r="J64" s="25">
        <v>500</v>
      </c>
      <c r="K64" s="26" t="s">
        <v>25</v>
      </c>
      <c r="L64" s="26" t="s">
        <v>120</v>
      </c>
      <c r="M64" s="27">
        <v>456876</v>
      </c>
      <c r="N64" s="27">
        <f t="shared" si="1"/>
        <v>228438000</v>
      </c>
      <c r="O64" s="51" t="s">
        <v>316</v>
      </c>
      <c r="P64" s="52" t="s">
        <v>317</v>
      </c>
      <c r="Q64" s="53" t="s">
        <v>176</v>
      </c>
      <c r="R64" s="3">
        <v>15</v>
      </c>
      <c r="T64" s="30" t="s">
        <v>31</v>
      </c>
      <c r="U64" s="23" t="str">
        <f>LOOKUP(1,1/(B64='[1]Danh mục'!$B$6:$B$93),'[1]Danh mục'!$T$6:$T$93)</f>
        <v>Vật tư xét nghiệm</v>
      </c>
    </row>
    <row r="65" spans="1:22" ht="81" customHeight="1" x14ac:dyDescent="0.25">
      <c r="A65" s="21">
        <v>60</v>
      </c>
      <c r="B65" s="22" t="str">
        <f t="shared" si="0"/>
        <v>KT60</v>
      </c>
      <c r="C65" s="23"/>
      <c r="D65" s="24" t="s">
        <v>318</v>
      </c>
      <c r="E65" s="24" t="s">
        <v>319</v>
      </c>
      <c r="F65" s="22" t="s">
        <v>237</v>
      </c>
      <c r="G65" s="22" t="s">
        <v>24</v>
      </c>
      <c r="H65" s="24"/>
      <c r="I65" s="24"/>
      <c r="J65" s="25">
        <v>36</v>
      </c>
      <c r="K65" s="26" t="s">
        <v>25</v>
      </c>
      <c r="L65" s="24" t="s">
        <v>173</v>
      </c>
      <c r="M65" s="27">
        <v>2564100</v>
      </c>
      <c r="N65" s="27">
        <f t="shared" si="1"/>
        <v>92307600</v>
      </c>
      <c r="O65" s="28" t="s">
        <v>320</v>
      </c>
      <c r="P65" s="27" t="s">
        <v>321</v>
      </c>
      <c r="Q65" s="27" t="s">
        <v>176</v>
      </c>
      <c r="S65" s="1" t="s">
        <v>322</v>
      </c>
      <c r="T65" s="30" t="s">
        <v>31</v>
      </c>
      <c r="U65" s="23" t="str">
        <f>LOOKUP(1,1/(B65='[1]Danh mục'!$B$6:$B$93),'[1]Danh mục'!$T$6:$T$93)</f>
        <v>TBYT</v>
      </c>
    </row>
    <row r="66" spans="1:22" ht="80.25" customHeight="1" x14ac:dyDescent="0.25">
      <c r="A66" s="21">
        <v>61</v>
      </c>
      <c r="B66" s="22" t="str">
        <f t="shared" si="0"/>
        <v>KT61</v>
      </c>
      <c r="C66" s="23"/>
      <c r="D66" s="24" t="s">
        <v>323</v>
      </c>
      <c r="E66" s="24" t="s">
        <v>324</v>
      </c>
      <c r="F66" s="22" t="s">
        <v>237</v>
      </c>
      <c r="G66" s="22" t="s">
        <v>24</v>
      </c>
      <c r="H66" s="24"/>
      <c r="I66" s="24"/>
      <c r="J66" s="25">
        <v>50</v>
      </c>
      <c r="K66" s="26" t="s">
        <v>25</v>
      </c>
      <c r="L66" s="24" t="s">
        <v>173</v>
      </c>
      <c r="M66" s="27">
        <v>4250000</v>
      </c>
      <c r="N66" s="27">
        <f t="shared" si="1"/>
        <v>212500000</v>
      </c>
      <c r="O66" s="28" t="s">
        <v>325</v>
      </c>
      <c r="P66" s="27" t="s">
        <v>326</v>
      </c>
      <c r="Q66" s="27" t="s">
        <v>176</v>
      </c>
      <c r="S66" s="1" t="s">
        <v>327</v>
      </c>
      <c r="T66" s="30" t="s">
        <v>31</v>
      </c>
      <c r="U66" s="23" t="str">
        <f>LOOKUP(1,1/(B66='[1]Danh mục'!$B$6:$B$93),'[1]Danh mục'!$T$6:$T$93)</f>
        <v>TBYT</v>
      </c>
    </row>
    <row r="67" spans="1:22" ht="62.25" customHeight="1" x14ac:dyDescent="0.25">
      <c r="A67" s="21">
        <v>62</v>
      </c>
      <c r="B67" s="22" t="str">
        <f t="shared" si="0"/>
        <v>KT62</v>
      </c>
      <c r="C67" s="23"/>
      <c r="D67" s="24" t="s">
        <v>328</v>
      </c>
      <c r="E67" s="24" t="s">
        <v>329</v>
      </c>
      <c r="F67" s="22" t="s">
        <v>237</v>
      </c>
      <c r="G67" s="22" t="s">
        <v>24</v>
      </c>
      <c r="H67" s="24"/>
      <c r="I67" s="24"/>
      <c r="J67" s="25">
        <v>70</v>
      </c>
      <c r="K67" s="26" t="s">
        <v>25</v>
      </c>
      <c r="L67" s="24" t="s">
        <v>173</v>
      </c>
      <c r="M67" s="27">
        <v>4895100</v>
      </c>
      <c r="N67" s="27">
        <f t="shared" si="1"/>
        <v>342657000</v>
      </c>
      <c r="O67" s="28" t="s">
        <v>330</v>
      </c>
      <c r="P67" s="27" t="s">
        <v>331</v>
      </c>
      <c r="Q67" s="27" t="s">
        <v>176</v>
      </c>
      <c r="S67" s="1" t="s">
        <v>332</v>
      </c>
      <c r="T67" s="30" t="s">
        <v>31</v>
      </c>
      <c r="U67" s="23" t="str">
        <f>LOOKUP(1,1/(B67='[1]Danh mục'!$B$6:$B$93),'[1]Danh mục'!$T$6:$T$93)</f>
        <v>TBYT</v>
      </c>
    </row>
    <row r="68" spans="1:22" ht="62.25" customHeight="1" x14ac:dyDescent="0.25">
      <c r="A68" s="21">
        <v>63</v>
      </c>
      <c r="B68" s="22" t="str">
        <f t="shared" si="0"/>
        <v>KT63</v>
      </c>
      <c r="C68" s="23"/>
      <c r="D68" s="24" t="s">
        <v>333</v>
      </c>
      <c r="E68" s="24" t="s">
        <v>334</v>
      </c>
      <c r="F68" s="22"/>
      <c r="G68" s="22" t="s">
        <v>42</v>
      </c>
      <c r="H68" s="24"/>
      <c r="I68" s="24"/>
      <c r="J68" s="25">
        <v>3</v>
      </c>
      <c r="K68" s="22"/>
      <c r="L68" s="24" t="s">
        <v>43</v>
      </c>
      <c r="M68" s="27">
        <v>4753345</v>
      </c>
      <c r="N68" s="27">
        <f t="shared" si="1"/>
        <v>14260035</v>
      </c>
      <c r="O68" s="28" t="s">
        <v>335</v>
      </c>
      <c r="P68" s="27" t="s">
        <v>336</v>
      </c>
      <c r="Q68" s="27" t="s">
        <v>46</v>
      </c>
      <c r="S68" s="1" t="s">
        <v>337</v>
      </c>
      <c r="T68" s="30" t="s">
        <v>31</v>
      </c>
      <c r="U68" s="23" t="str">
        <f>LOOKUP(1,1/(B68='[1]Danh mục'!$B$6:$B$93),'[1]Danh mục'!$T$6:$T$93)</f>
        <v>TBYT</v>
      </c>
    </row>
    <row r="69" spans="1:22" ht="59.25" customHeight="1" x14ac:dyDescent="0.25">
      <c r="A69" s="21">
        <v>64</v>
      </c>
      <c r="B69" s="22" t="str">
        <f t="shared" si="0"/>
        <v>KT64</v>
      </c>
      <c r="C69" s="23"/>
      <c r="D69" s="24" t="s">
        <v>338</v>
      </c>
      <c r="E69" s="24" t="s">
        <v>339</v>
      </c>
      <c r="F69" s="22"/>
      <c r="G69" s="22" t="s">
        <v>42</v>
      </c>
      <c r="H69" s="24"/>
      <c r="I69" s="24"/>
      <c r="J69" s="25">
        <v>3</v>
      </c>
      <c r="K69" s="22"/>
      <c r="L69" s="24" t="s">
        <v>43</v>
      </c>
      <c r="M69" s="27">
        <v>4753345</v>
      </c>
      <c r="N69" s="27">
        <f t="shared" si="1"/>
        <v>14260035</v>
      </c>
      <c r="O69" s="28" t="s">
        <v>335</v>
      </c>
      <c r="P69" s="27" t="s">
        <v>340</v>
      </c>
      <c r="Q69" s="27" t="s">
        <v>46</v>
      </c>
      <c r="S69" s="1" t="s">
        <v>341</v>
      </c>
      <c r="T69" s="30" t="s">
        <v>31</v>
      </c>
      <c r="U69" s="23" t="str">
        <f>LOOKUP(1,1/(B69='[1]Danh mục'!$B$6:$B$93),'[1]Danh mục'!$T$6:$T$93)</f>
        <v>TBYT</v>
      </c>
    </row>
    <row r="70" spans="1:22" ht="33" x14ac:dyDescent="0.25">
      <c r="A70" s="21">
        <v>65</v>
      </c>
      <c r="B70" s="22" t="str">
        <f t="shared" ref="B70:B86" si="2">"KT"&amp;A70</f>
        <v>KT65</v>
      </c>
      <c r="C70" s="21" t="s">
        <v>342</v>
      </c>
      <c r="D70" s="31" t="s">
        <v>343</v>
      </c>
      <c r="E70" s="34" t="s">
        <v>344</v>
      </c>
      <c r="F70" s="46"/>
      <c r="G70" s="36" t="s">
        <v>42</v>
      </c>
      <c r="H70" s="24"/>
      <c r="I70" s="24"/>
      <c r="J70" s="33">
        <v>25000</v>
      </c>
      <c r="K70" s="40"/>
      <c r="L70" s="26" t="s">
        <v>120</v>
      </c>
      <c r="M70" s="27">
        <v>3000</v>
      </c>
      <c r="N70" s="27">
        <f t="shared" ref="N70:N86" si="3">J70*M70</f>
        <v>75000000</v>
      </c>
      <c r="O70" s="37" t="s">
        <v>345</v>
      </c>
      <c r="P70" s="38" t="s">
        <v>346</v>
      </c>
      <c r="Q70" s="38" t="s">
        <v>347</v>
      </c>
      <c r="R70" s="3">
        <v>51</v>
      </c>
      <c r="T70" s="30" t="s">
        <v>31</v>
      </c>
      <c r="U70" s="23" t="str">
        <f>LOOKUP(1,1/(B70='[1]Danh mục'!$B$6:$B$93),'[1]Danh mục'!$T$6:$T$93)</f>
        <v>TBYT</v>
      </c>
    </row>
    <row r="71" spans="1:22" ht="92.25" customHeight="1" x14ac:dyDescent="0.25">
      <c r="A71" s="21">
        <v>66</v>
      </c>
      <c r="B71" s="22" t="str">
        <f t="shared" si="2"/>
        <v>KT66</v>
      </c>
      <c r="C71" s="23"/>
      <c r="D71" s="24" t="s">
        <v>348</v>
      </c>
      <c r="E71" s="24" t="s">
        <v>349</v>
      </c>
      <c r="F71" s="22"/>
      <c r="G71" s="22" t="s">
        <v>42</v>
      </c>
      <c r="H71" s="24"/>
      <c r="I71" s="24"/>
      <c r="J71" s="25">
        <v>10</v>
      </c>
      <c r="K71" s="22"/>
      <c r="L71" s="24" t="s">
        <v>350</v>
      </c>
      <c r="M71" s="27">
        <v>24800000</v>
      </c>
      <c r="N71" s="27">
        <f t="shared" si="3"/>
        <v>248000000</v>
      </c>
      <c r="O71" s="28" t="s">
        <v>351</v>
      </c>
      <c r="P71" s="27" t="s">
        <v>352</v>
      </c>
      <c r="Q71" s="27" t="s">
        <v>353</v>
      </c>
      <c r="S71" s="1" t="s">
        <v>354</v>
      </c>
      <c r="T71" s="30" t="s">
        <v>31</v>
      </c>
      <c r="U71" s="23" t="str">
        <f>LOOKUP(1,1/(B71='[1]Danh mục'!$B$6:$B$93),'[1]Danh mục'!$T$6:$T$93)</f>
        <v>TBYT</v>
      </c>
    </row>
    <row r="72" spans="1:22" ht="108" customHeight="1" x14ac:dyDescent="0.25">
      <c r="A72" s="21">
        <v>67</v>
      </c>
      <c r="B72" s="22" t="str">
        <f t="shared" si="2"/>
        <v>KT67</v>
      </c>
      <c r="C72" s="23"/>
      <c r="D72" s="24" t="s">
        <v>355</v>
      </c>
      <c r="E72" s="31" t="s">
        <v>356</v>
      </c>
      <c r="F72" s="22"/>
      <c r="G72" s="22" t="s">
        <v>42</v>
      </c>
      <c r="H72" s="24"/>
      <c r="I72" s="24"/>
      <c r="J72" s="25">
        <v>100</v>
      </c>
      <c r="K72" s="22"/>
      <c r="L72" s="24" t="s">
        <v>350</v>
      </c>
      <c r="M72" s="27">
        <v>17800000</v>
      </c>
      <c r="N72" s="27">
        <f t="shared" si="3"/>
        <v>1780000000</v>
      </c>
      <c r="O72" s="28" t="s">
        <v>357</v>
      </c>
      <c r="P72" s="27" t="s">
        <v>358</v>
      </c>
      <c r="Q72" s="27" t="s">
        <v>353</v>
      </c>
      <c r="S72" s="1" t="s">
        <v>359</v>
      </c>
      <c r="T72" s="30" t="s">
        <v>31</v>
      </c>
      <c r="U72" s="23" t="str">
        <f>LOOKUP(1,1/(B72='[1]Danh mục'!$B$6:$B$93),'[1]Danh mục'!$T$6:$T$93)</f>
        <v>Vật tư xét nghiệm</v>
      </c>
      <c r="V72" s="9"/>
    </row>
    <row r="73" spans="1:22" ht="134.25" customHeight="1" x14ac:dyDescent="0.25">
      <c r="A73" s="21">
        <v>68</v>
      </c>
      <c r="B73" s="22" t="str">
        <f t="shared" si="2"/>
        <v>KT68</v>
      </c>
      <c r="C73" s="23"/>
      <c r="D73" s="24" t="s">
        <v>360</v>
      </c>
      <c r="E73" s="31" t="s">
        <v>361</v>
      </c>
      <c r="F73" s="22"/>
      <c r="G73" s="22" t="s">
        <v>42</v>
      </c>
      <c r="H73" s="24"/>
      <c r="I73" s="24"/>
      <c r="J73" s="25">
        <v>20</v>
      </c>
      <c r="K73" s="22"/>
      <c r="L73" s="24" t="s">
        <v>350</v>
      </c>
      <c r="M73" s="27">
        <v>21600000</v>
      </c>
      <c r="N73" s="27">
        <f t="shared" si="3"/>
        <v>432000000</v>
      </c>
      <c r="O73" s="28" t="s">
        <v>362</v>
      </c>
      <c r="P73" s="27" t="s">
        <v>363</v>
      </c>
      <c r="Q73" s="27" t="s">
        <v>353</v>
      </c>
      <c r="S73" s="1" t="s">
        <v>364</v>
      </c>
      <c r="T73" s="30" t="s">
        <v>31</v>
      </c>
      <c r="U73" s="23" t="str">
        <f>LOOKUP(1,1/(B73='[1]Danh mục'!$B$6:$B$93),'[1]Danh mục'!$T$6:$T$93)</f>
        <v>Vật tư xét nghiệm</v>
      </c>
    </row>
    <row r="74" spans="1:22" ht="66" x14ac:dyDescent="0.25">
      <c r="A74" s="21">
        <v>69</v>
      </c>
      <c r="B74" s="22" t="str">
        <f t="shared" si="2"/>
        <v>KT69</v>
      </c>
      <c r="C74" s="23"/>
      <c r="D74" s="24" t="s">
        <v>365</v>
      </c>
      <c r="E74" s="24" t="s">
        <v>366</v>
      </c>
      <c r="F74" s="22"/>
      <c r="G74" s="22" t="s">
        <v>42</v>
      </c>
      <c r="H74" s="24"/>
      <c r="I74" s="24"/>
      <c r="J74" s="25">
        <v>5</v>
      </c>
      <c r="K74" s="22"/>
      <c r="L74" s="24" t="s">
        <v>367</v>
      </c>
      <c r="M74" s="27">
        <v>12000000</v>
      </c>
      <c r="N74" s="27">
        <f t="shared" si="3"/>
        <v>60000000</v>
      </c>
      <c r="O74" s="28">
        <v>0</v>
      </c>
      <c r="P74" s="27" t="s">
        <v>368</v>
      </c>
      <c r="Q74" s="27" t="s">
        <v>369</v>
      </c>
      <c r="S74" s="1" t="s">
        <v>370</v>
      </c>
      <c r="T74" s="30" t="s">
        <v>31</v>
      </c>
      <c r="U74" s="23" t="str">
        <f>LOOKUP(1,1/(B74='[1]Danh mục'!$B$6:$B$93),'[1]Danh mục'!$T$6:$T$93)</f>
        <v>Vật tư xét nghiệm</v>
      </c>
    </row>
    <row r="75" spans="1:22" ht="44.25" customHeight="1" x14ac:dyDescent="0.25">
      <c r="A75" s="21">
        <v>70</v>
      </c>
      <c r="B75" s="22" t="str">
        <f t="shared" si="2"/>
        <v>KT70</v>
      </c>
      <c r="C75" s="23"/>
      <c r="D75" s="24" t="s">
        <v>371</v>
      </c>
      <c r="E75" s="31" t="s">
        <v>372</v>
      </c>
      <c r="F75" s="22" t="s">
        <v>373</v>
      </c>
      <c r="G75" s="22" t="s">
        <v>24</v>
      </c>
      <c r="H75" s="24"/>
      <c r="I75" s="24"/>
      <c r="J75" s="25">
        <v>38</v>
      </c>
      <c r="K75" s="26" t="s">
        <v>25</v>
      </c>
      <c r="L75" s="24" t="s">
        <v>26</v>
      </c>
      <c r="M75" s="27">
        <v>4000000</v>
      </c>
      <c r="N75" s="27">
        <f t="shared" si="3"/>
        <v>152000000</v>
      </c>
      <c r="O75" s="28" t="s">
        <v>374</v>
      </c>
      <c r="P75" s="27" t="s">
        <v>375</v>
      </c>
      <c r="Q75" s="27" t="s">
        <v>29</v>
      </c>
      <c r="S75" s="1" t="s">
        <v>376</v>
      </c>
      <c r="T75" s="30" t="s">
        <v>31</v>
      </c>
      <c r="U75" s="23" t="str">
        <f>LOOKUP(1,1/(B75='[1]Danh mục'!$B$6:$B$93),'[1]Danh mục'!$T$6:$T$93)</f>
        <v>Vật tư xét nghiệm</v>
      </c>
    </row>
    <row r="76" spans="1:22" ht="63.75" customHeight="1" x14ac:dyDescent="0.25">
      <c r="A76" s="21">
        <v>71</v>
      </c>
      <c r="B76" s="22" t="str">
        <f t="shared" si="2"/>
        <v>KT71</v>
      </c>
      <c r="C76" s="23"/>
      <c r="D76" s="24" t="s">
        <v>377</v>
      </c>
      <c r="E76" s="48" t="s">
        <v>378</v>
      </c>
      <c r="F76" s="22"/>
      <c r="G76" s="22" t="s">
        <v>42</v>
      </c>
      <c r="H76" s="24"/>
      <c r="I76" s="24"/>
      <c r="J76" s="25">
        <v>3000</v>
      </c>
      <c r="K76" s="26" t="s">
        <v>25</v>
      </c>
      <c r="L76" s="24" t="s">
        <v>35</v>
      </c>
      <c r="M76" s="27">
        <f>15368850/1500</f>
        <v>10245.9</v>
      </c>
      <c r="N76" s="27">
        <f t="shared" si="3"/>
        <v>30737700</v>
      </c>
      <c r="O76" s="28" t="s">
        <v>379</v>
      </c>
      <c r="P76" s="27" t="s">
        <v>380</v>
      </c>
      <c r="Q76" s="27" t="s">
        <v>116</v>
      </c>
      <c r="S76" s="1" t="s">
        <v>381</v>
      </c>
      <c r="T76" s="30" t="s">
        <v>31</v>
      </c>
      <c r="U76" s="23" t="str">
        <f>LOOKUP(1,1/(B76='[1]Danh mục'!$B$6:$B$93),'[1]Danh mục'!$T$6:$T$93)</f>
        <v>Vật tư xét nghiệm</v>
      </c>
    </row>
    <row r="77" spans="1:22" ht="72" customHeight="1" x14ac:dyDescent="0.25">
      <c r="A77" s="21">
        <v>72</v>
      </c>
      <c r="B77" s="22" t="str">
        <f t="shared" si="2"/>
        <v>KT72</v>
      </c>
      <c r="C77" s="23"/>
      <c r="D77" s="35" t="s">
        <v>382</v>
      </c>
      <c r="E77" s="35" t="s">
        <v>383</v>
      </c>
      <c r="F77" s="36"/>
      <c r="G77" s="36" t="s">
        <v>384</v>
      </c>
      <c r="H77" s="24"/>
      <c r="I77" s="24"/>
      <c r="J77" s="33">
        <v>2400</v>
      </c>
      <c r="K77" s="40"/>
      <c r="L77" s="26" t="s">
        <v>120</v>
      </c>
      <c r="M77" s="27">
        <v>1460</v>
      </c>
      <c r="N77" s="27">
        <f t="shared" si="3"/>
        <v>3504000</v>
      </c>
      <c r="O77" s="37" t="s">
        <v>385</v>
      </c>
      <c r="P77" s="38" t="s">
        <v>386</v>
      </c>
      <c r="Q77" s="38" t="s">
        <v>387</v>
      </c>
      <c r="R77" s="3">
        <v>53</v>
      </c>
      <c r="T77" s="30" t="s">
        <v>31</v>
      </c>
      <c r="U77" s="23" t="str">
        <f>LOOKUP(1,1/(B77='[1]Danh mục'!$B$6:$B$93),'[1]Danh mục'!$T$6:$T$93)</f>
        <v>Vật tư xét nghiệm</v>
      </c>
    </row>
    <row r="78" spans="1:22" ht="49.5" x14ac:dyDescent="0.25">
      <c r="A78" s="21">
        <v>73</v>
      </c>
      <c r="B78" s="22" t="str">
        <f t="shared" si="2"/>
        <v>KT73</v>
      </c>
      <c r="C78" s="23"/>
      <c r="D78" s="24" t="s">
        <v>388</v>
      </c>
      <c r="E78" s="24" t="s">
        <v>389</v>
      </c>
      <c r="F78" s="22"/>
      <c r="G78" s="22" t="s">
        <v>42</v>
      </c>
      <c r="H78" s="24"/>
      <c r="I78" s="24"/>
      <c r="J78" s="25">
        <v>15</v>
      </c>
      <c r="K78" s="22"/>
      <c r="L78" s="24" t="s">
        <v>390</v>
      </c>
      <c r="M78" s="27">
        <v>12000000</v>
      </c>
      <c r="N78" s="27">
        <f t="shared" si="3"/>
        <v>180000000</v>
      </c>
      <c r="O78" s="28" t="s">
        <v>391</v>
      </c>
      <c r="P78" s="27" t="s">
        <v>392</v>
      </c>
      <c r="Q78" s="27" t="s">
        <v>393</v>
      </c>
      <c r="S78" s="1" t="s">
        <v>394</v>
      </c>
      <c r="T78" s="30" t="s">
        <v>31</v>
      </c>
      <c r="U78" s="23" t="str">
        <f>LOOKUP(1,1/(B78='[1]Danh mục'!$B$6:$B$93),'[1]Danh mục'!$T$6:$T$93)</f>
        <v>Vật tư xét nghiệm</v>
      </c>
    </row>
    <row r="79" spans="1:22" ht="49.5" x14ac:dyDescent="0.25">
      <c r="A79" s="21">
        <v>74</v>
      </c>
      <c r="B79" s="22" t="str">
        <f t="shared" si="2"/>
        <v>KT74</v>
      </c>
      <c r="C79" s="23"/>
      <c r="D79" s="24" t="s">
        <v>395</v>
      </c>
      <c r="E79" s="24" t="s">
        <v>439</v>
      </c>
      <c r="F79" s="22"/>
      <c r="G79" s="22" t="s">
        <v>42</v>
      </c>
      <c r="H79" s="24"/>
      <c r="I79" s="24"/>
      <c r="J79" s="25">
        <v>150</v>
      </c>
      <c r="K79" s="22"/>
      <c r="L79" s="24" t="s">
        <v>390</v>
      </c>
      <c r="M79" s="27">
        <v>570000</v>
      </c>
      <c r="N79" s="27">
        <f t="shared" si="3"/>
        <v>85500000</v>
      </c>
      <c r="O79" s="28" t="s">
        <v>396</v>
      </c>
      <c r="P79" s="27">
        <v>1016035</v>
      </c>
      <c r="Q79" s="27" t="s">
        <v>397</v>
      </c>
      <c r="S79" s="1" t="s">
        <v>398</v>
      </c>
      <c r="T79" s="30" t="s">
        <v>31</v>
      </c>
      <c r="U79" s="23" t="str">
        <f>LOOKUP(1,1/(B79='[1]Danh mục'!$B$6:$B$93),'[1]Danh mục'!$T$6:$T$93)</f>
        <v>Vật tư xét nghiệm</v>
      </c>
    </row>
    <row r="80" spans="1:22" ht="49.5" x14ac:dyDescent="0.25">
      <c r="A80" s="21">
        <v>75</v>
      </c>
      <c r="B80" s="22" t="str">
        <f t="shared" si="2"/>
        <v>KT75</v>
      </c>
      <c r="C80" s="23"/>
      <c r="D80" s="24" t="s">
        <v>399</v>
      </c>
      <c r="E80" s="24" t="s">
        <v>440</v>
      </c>
      <c r="F80" s="22"/>
      <c r="G80" s="22" t="s">
        <v>42</v>
      </c>
      <c r="H80" s="24"/>
      <c r="I80" s="24"/>
      <c r="J80" s="25">
        <v>200</v>
      </c>
      <c r="K80" s="22"/>
      <c r="L80" s="24" t="s">
        <v>390</v>
      </c>
      <c r="M80" s="27">
        <v>250000</v>
      </c>
      <c r="N80" s="27">
        <f t="shared" si="3"/>
        <v>50000000</v>
      </c>
      <c r="O80" s="28" t="s">
        <v>400</v>
      </c>
      <c r="P80" s="27" t="s">
        <v>401</v>
      </c>
      <c r="Q80" s="27" t="s">
        <v>397</v>
      </c>
      <c r="S80" s="1" t="s">
        <v>402</v>
      </c>
      <c r="T80" s="30" t="s">
        <v>31</v>
      </c>
      <c r="U80" s="23" t="str">
        <f>LOOKUP(1,1/(B80='[1]Danh mục'!$B$6:$B$93),'[1]Danh mục'!$T$6:$T$93)</f>
        <v>Vật tư xét nghiệm</v>
      </c>
    </row>
    <row r="81" spans="1:21" ht="49.5" x14ac:dyDescent="0.25">
      <c r="A81" s="21">
        <v>76</v>
      </c>
      <c r="B81" s="22" t="str">
        <f t="shared" si="2"/>
        <v>KT76</v>
      </c>
      <c r="C81" s="23"/>
      <c r="D81" s="24" t="s">
        <v>403</v>
      </c>
      <c r="E81" s="31" t="s">
        <v>441</v>
      </c>
      <c r="F81" s="22"/>
      <c r="G81" s="22" t="s">
        <v>42</v>
      </c>
      <c r="H81" s="24"/>
      <c r="I81" s="24"/>
      <c r="J81" s="25">
        <v>250</v>
      </c>
      <c r="K81" s="22"/>
      <c r="L81" s="24" t="s">
        <v>390</v>
      </c>
      <c r="M81" s="27">
        <v>570000</v>
      </c>
      <c r="N81" s="27">
        <f t="shared" si="3"/>
        <v>142500000</v>
      </c>
      <c r="O81" s="28" t="s">
        <v>404</v>
      </c>
      <c r="P81" s="27">
        <v>1013015</v>
      </c>
      <c r="Q81" s="27" t="s">
        <v>397</v>
      </c>
      <c r="S81" s="1" t="s">
        <v>405</v>
      </c>
      <c r="T81" s="30" t="s">
        <v>31</v>
      </c>
      <c r="U81" s="23" t="str">
        <f>LOOKUP(1,1/(B81='[1]Danh mục'!$B$6:$B$93),'[1]Danh mục'!$T$6:$T$93)</f>
        <v>Vật tư xét nghiệm</v>
      </c>
    </row>
    <row r="82" spans="1:21" ht="77.25" customHeight="1" x14ac:dyDescent="0.25">
      <c r="A82" s="21">
        <v>77</v>
      </c>
      <c r="B82" s="22" t="str">
        <f t="shared" si="2"/>
        <v>KT77</v>
      </c>
      <c r="C82" s="23"/>
      <c r="D82" s="24" t="s">
        <v>406</v>
      </c>
      <c r="E82" s="24" t="s">
        <v>407</v>
      </c>
      <c r="F82" s="22"/>
      <c r="G82" s="22" t="s">
        <v>42</v>
      </c>
      <c r="H82" s="24"/>
      <c r="I82" s="24"/>
      <c r="J82" s="25">
        <v>60</v>
      </c>
      <c r="K82" s="22"/>
      <c r="L82" s="24" t="s">
        <v>408</v>
      </c>
      <c r="M82" s="27">
        <v>21000000</v>
      </c>
      <c r="N82" s="27">
        <f t="shared" si="3"/>
        <v>1260000000</v>
      </c>
      <c r="O82" s="28" t="s">
        <v>409</v>
      </c>
      <c r="P82" s="27" t="s">
        <v>410</v>
      </c>
      <c r="Q82" s="27" t="s">
        <v>411</v>
      </c>
      <c r="S82" s="1" t="s">
        <v>412</v>
      </c>
      <c r="T82" s="30" t="s">
        <v>31</v>
      </c>
      <c r="U82" s="23" t="str">
        <f>LOOKUP(1,1/(B82='[1]Danh mục'!$B$6:$B$93),'[1]Danh mục'!$T$6:$T$93)</f>
        <v>Vật tư xét nghiệm</v>
      </c>
    </row>
    <row r="83" spans="1:21" ht="85.5" customHeight="1" x14ac:dyDescent="0.25">
      <c r="A83" s="21">
        <v>78</v>
      </c>
      <c r="B83" s="22" t="str">
        <f t="shared" si="2"/>
        <v>KT78</v>
      </c>
      <c r="C83" s="23"/>
      <c r="D83" s="24" t="s">
        <v>413</v>
      </c>
      <c r="E83" s="24" t="s">
        <v>414</v>
      </c>
      <c r="F83" s="22"/>
      <c r="G83" s="22" t="s">
        <v>42</v>
      </c>
      <c r="H83" s="24"/>
      <c r="I83" s="24"/>
      <c r="J83" s="25">
        <v>30</v>
      </c>
      <c r="K83" s="22"/>
      <c r="L83" s="24" t="s">
        <v>415</v>
      </c>
      <c r="M83" s="27">
        <v>24450000</v>
      </c>
      <c r="N83" s="27">
        <f t="shared" si="3"/>
        <v>733500000</v>
      </c>
      <c r="O83" s="28" t="s">
        <v>416</v>
      </c>
      <c r="P83" s="27" t="s">
        <v>417</v>
      </c>
      <c r="Q83" s="27" t="s">
        <v>411</v>
      </c>
      <c r="S83" s="1" t="s">
        <v>418</v>
      </c>
      <c r="T83" s="30" t="s">
        <v>31</v>
      </c>
      <c r="U83" s="23" t="str">
        <f>LOOKUP(1,1/(B83='[1]Danh mục'!$B$6:$B$93),'[1]Danh mục'!$T$6:$T$93)</f>
        <v>Vật tư xét nghiệm</v>
      </c>
    </row>
    <row r="84" spans="1:21" ht="80.25" customHeight="1" x14ac:dyDescent="0.25">
      <c r="A84" s="21">
        <v>79</v>
      </c>
      <c r="B84" s="22" t="str">
        <f t="shared" si="2"/>
        <v>KT79</v>
      </c>
      <c r="C84" s="23"/>
      <c r="D84" s="24" t="s">
        <v>419</v>
      </c>
      <c r="E84" s="24" t="s">
        <v>420</v>
      </c>
      <c r="F84" s="22"/>
      <c r="G84" s="22" t="s">
        <v>42</v>
      </c>
      <c r="H84" s="24"/>
      <c r="I84" s="24"/>
      <c r="J84" s="25">
        <v>66</v>
      </c>
      <c r="K84" s="22"/>
      <c r="L84" s="24" t="s">
        <v>415</v>
      </c>
      <c r="M84" s="27">
        <v>21000000</v>
      </c>
      <c r="N84" s="27">
        <f t="shared" si="3"/>
        <v>1386000000</v>
      </c>
      <c r="O84" s="28" t="s">
        <v>409</v>
      </c>
      <c r="P84" s="27" t="s">
        <v>421</v>
      </c>
      <c r="Q84" s="27" t="s">
        <v>411</v>
      </c>
      <c r="S84" s="1" t="s">
        <v>422</v>
      </c>
      <c r="T84" s="30" t="s">
        <v>31</v>
      </c>
      <c r="U84" s="23" t="str">
        <f>LOOKUP(1,1/(B84='[1]Danh mục'!$B$6:$B$93),'[1]Danh mục'!$T$6:$T$93)</f>
        <v>Vật tư xét nghiệm</v>
      </c>
    </row>
    <row r="85" spans="1:21" ht="114" customHeight="1" x14ac:dyDescent="0.25">
      <c r="A85" s="21">
        <v>80</v>
      </c>
      <c r="B85" s="22" t="str">
        <f t="shared" si="2"/>
        <v>KT80</v>
      </c>
      <c r="C85" s="23"/>
      <c r="D85" s="24" t="s">
        <v>423</v>
      </c>
      <c r="E85" s="24" t="s">
        <v>424</v>
      </c>
      <c r="F85" s="22" t="s">
        <v>425</v>
      </c>
      <c r="G85" s="22" t="s">
        <v>24</v>
      </c>
      <c r="H85" s="24"/>
      <c r="I85" s="24"/>
      <c r="J85" s="25">
        <v>20</v>
      </c>
      <c r="K85" s="26" t="s">
        <v>25</v>
      </c>
      <c r="L85" s="24" t="s">
        <v>35</v>
      </c>
      <c r="M85" s="27">
        <v>84000000</v>
      </c>
      <c r="N85" s="27">
        <f t="shared" si="3"/>
        <v>1680000000</v>
      </c>
      <c r="O85" s="28" t="s">
        <v>426</v>
      </c>
      <c r="P85" s="27" t="s">
        <v>427</v>
      </c>
      <c r="Q85" s="27" t="s">
        <v>38</v>
      </c>
      <c r="S85" s="1" t="s">
        <v>428</v>
      </c>
      <c r="T85" s="30" t="s">
        <v>31</v>
      </c>
      <c r="U85" s="23" t="str">
        <f>LOOKUP(1,1/(B85='[1]Danh mục'!$B$6:$B$93),'[1]Danh mục'!$T$6:$T$93)</f>
        <v>Vật tư xét nghiệm</v>
      </c>
    </row>
    <row r="86" spans="1:21" ht="127.5" customHeight="1" x14ac:dyDescent="0.25">
      <c r="A86" s="21">
        <v>81</v>
      </c>
      <c r="B86" s="54" t="str">
        <f t="shared" si="2"/>
        <v>KT81</v>
      </c>
      <c r="C86" s="55"/>
      <c r="D86" s="56" t="s">
        <v>429</v>
      </c>
      <c r="E86" s="56" t="s">
        <v>430</v>
      </c>
      <c r="F86" s="54" t="s">
        <v>425</v>
      </c>
      <c r="G86" s="54" t="s">
        <v>24</v>
      </c>
      <c r="H86" s="56"/>
      <c r="I86" s="56"/>
      <c r="J86" s="57">
        <v>3</v>
      </c>
      <c r="K86" s="58" t="s">
        <v>25</v>
      </c>
      <c r="L86" s="56" t="s">
        <v>35</v>
      </c>
      <c r="M86" s="59">
        <v>56700000</v>
      </c>
      <c r="N86" s="59">
        <f t="shared" si="3"/>
        <v>170100000</v>
      </c>
      <c r="O86" s="60" t="s">
        <v>431</v>
      </c>
      <c r="P86" s="59" t="s">
        <v>432</v>
      </c>
      <c r="Q86" s="59" t="s">
        <v>38</v>
      </c>
      <c r="S86" s="1" t="s">
        <v>433</v>
      </c>
      <c r="T86" s="30" t="s">
        <v>31</v>
      </c>
      <c r="U86" s="55" t="str">
        <f>LOOKUP(1,1/(B86='[1]Danh mục'!$B$6:$B$93),'[1]Danh mục'!$T$6:$T$93)</f>
        <v>Vật tư xét nghiệm</v>
      </c>
    </row>
    <row r="87" spans="1:21" s="72" customFormat="1" ht="21.75" customHeight="1" x14ac:dyDescent="0.25">
      <c r="A87" s="80" t="s">
        <v>434</v>
      </c>
      <c r="B87" s="81"/>
      <c r="C87" s="81"/>
      <c r="D87" s="81"/>
      <c r="E87" s="82"/>
      <c r="F87" s="61"/>
      <c r="G87" s="61"/>
      <c r="H87" s="62"/>
      <c r="I87" s="62"/>
      <c r="J87" s="63"/>
      <c r="K87" s="64"/>
      <c r="L87" s="62"/>
      <c r="M87" s="65"/>
      <c r="N87" s="66">
        <f>SUM(N6:N86)</f>
        <v>17711584158</v>
      </c>
      <c r="O87" s="67"/>
      <c r="P87" s="68"/>
      <c r="Q87" s="68"/>
      <c r="R87" s="62"/>
      <c r="S87" s="69"/>
      <c r="T87" s="70"/>
      <c r="U87" s="71"/>
    </row>
    <row r="88" spans="1:21" s="8" customFormat="1" ht="46.5" customHeight="1" x14ac:dyDescent="0.25">
      <c r="A88" s="75" t="s">
        <v>435</v>
      </c>
      <c r="B88" s="76"/>
      <c r="C88" s="76"/>
      <c r="D88" s="76"/>
      <c r="E88" s="76"/>
      <c r="F88" s="76"/>
      <c r="G88" s="76"/>
      <c r="H88" s="76"/>
      <c r="I88" s="76"/>
      <c r="J88" s="76"/>
      <c r="K88" s="3"/>
      <c r="L88" s="2"/>
      <c r="M88" s="5"/>
      <c r="N88" s="6"/>
      <c r="O88" s="7"/>
      <c r="P88" s="6"/>
      <c r="Q88" s="6"/>
      <c r="R88" s="2"/>
    </row>
  </sheetData>
  <autoFilter ref="A5:X87" xr:uid="{00000000-0009-0000-0000-000000000000}">
    <sortState xmlns:xlrd2="http://schemas.microsoft.com/office/spreadsheetml/2017/richdata2" ref="A6:X87">
      <sortCondition descending="1" ref="W5:W87"/>
    </sortState>
  </autoFilter>
  <mergeCells count="6">
    <mergeCell ref="A88:J88"/>
    <mergeCell ref="A1:B1"/>
    <mergeCell ref="A2:T2"/>
    <mergeCell ref="V2:AO2"/>
    <mergeCell ref="A3:T3"/>
    <mergeCell ref="A87:E87"/>
  </mergeCells>
  <pageMargins left="0.65" right="0.5" top="0.5" bottom="0.5" header="0.3" footer="0.3"/>
  <pageSetup paperSize="9" scale="92" fitToHeight="0" orientation="landscape" r:id="rId1"/>
  <headerFooter>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Mời chào giá</vt:lpstr>
      <vt:lpstr>'Mời chào giá'!Print_Area</vt:lpstr>
      <vt:lpstr>'Mời chào giá'!Print_Titles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2024-05-22T08:51:26Z</cp:lastPrinted>
  <dcterms:created xsi:type="dcterms:W3CDTF">2024-05-22T04:25:25Z</dcterms:created>
  <dcterms:modified xsi:type="dcterms:W3CDTF">2024-05-22T09:19:49Z</dcterms:modified>
</cp:coreProperties>
</file>